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02 インボイス制度\11．請求書（仕入先向）\１．施工請求書\"/>
    </mc:Choice>
  </mc:AlternateContent>
  <xr:revisionPtr revIDLastSave="0" documentId="13_ncr:1_{EB3D790E-D066-4737-9F48-2465E548FD18}" xr6:coauthVersionLast="47" xr6:coauthVersionMax="47" xr10:uidLastSave="{00000000-0000-0000-0000-000000000000}"/>
  <workbookProtection workbookAlgorithmName="SHA-512" workbookHashValue="WutUBKJcxzbdyOPkPqfptap3c0imrhtzo9u6DJ44OGp/DST/KagIz6Z+4DgkEg5xFD87qiU0oHHZyDbfcsXBKA==" workbookSaltValue="dIXakgFlIq3zd8O0SabLPQ==" workbookSpinCount="100000" lockStructure="1"/>
  <bookViews>
    <workbookView xWindow="23880" yWindow="-120" windowWidth="24240" windowHeight="13140" activeTab="1" xr2:uid="{133C01A2-1D55-4762-8066-7DCAC076A089}"/>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 name="_xlnm.Print_Area" localSheetId="0">入力例!$B$1:$AF$57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3" l="1"/>
  <c r="Q2" i="3"/>
  <c r="N23" i="4"/>
  <c r="N22" i="4"/>
  <c r="N21" i="4"/>
  <c r="N20" i="4"/>
  <c r="N19" i="4"/>
  <c r="J25" i="4" s="1"/>
  <c r="I8" i="3"/>
  <c r="G8" i="3"/>
  <c r="AK23" i="4"/>
  <c r="AJ23" i="4"/>
  <c r="AI23" i="4"/>
  <c r="P23" i="4"/>
  <c r="AK22" i="4"/>
  <c r="AI22" i="4"/>
  <c r="P22" i="4"/>
  <c r="AK21" i="4"/>
  <c r="AJ21" i="4"/>
  <c r="AI21" i="4"/>
  <c r="P21" i="4"/>
  <c r="AK20" i="4"/>
  <c r="P20" i="4" s="1"/>
  <c r="AJ20" i="4"/>
  <c r="AI20" i="4"/>
  <c r="AK19" i="4"/>
  <c r="P19" i="4" s="1"/>
  <c r="AI19" i="4"/>
  <c r="AI18" i="4" s="1"/>
  <c r="H15" i="4"/>
  <c r="Q8" i="4"/>
  <c r="AH2" i="4"/>
  <c r="AB2" i="4" s="1"/>
  <c r="Q11" i="3"/>
  <c r="AJ22" i="4" l="1"/>
  <c r="AH24" i="4"/>
  <c r="AI24" i="4" s="1"/>
  <c r="J26" i="4" s="1"/>
  <c r="AJ19" i="4"/>
  <c r="AJ24" i="4" s="1"/>
  <c r="M25" i="4"/>
  <c r="Q25" i="4" s="1"/>
  <c r="M28" i="4"/>
  <c r="J27" i="4" l="1"/>
  <c r="M26" i="4" s="1"/>
  <c r="Q26" i="4" s="1"/>
  <c r="N5" i="4"/>
  <c r="M27" i="4" l="1"/>
  <c r="Q27" i="4" s="1"/>
  <c r="Q28" i="4" s="1"/>
  <c r="T5" i="4" s="1"/>
  <c r="Z5" i="4" s="1"/>
  <c r="U53" i="3" l="1"/>
  <c r="B8" i="3" l="1"/>
  <c r="AL23" i="1"/>
  <c r="P23" i="1" s="1"/>
  <c r="P57" i="3" s="1"/>
  <c r="AL22" i="1"/>
  <c r="P22" i="1" s="1"/>
  <c r="P56" i="3" s="1"/>
  <c r="AL21" i="1"/>
  <c r="P21" i="1" s="1"/>
  <c r="P55" i="3" s="1"/>
  <c r="AL20" i="1"/>
  <c r="P20" i="1" s="1"/>
  <c r="P20" i="3" s="1"/>
  <c r="AL19" i="1"/>
  <c r="P19" i="1" s="1"/>
  <c r="P53" i="3" s="1"/>
  <c r="N20" i="3"/>
  <c r="P21" i="3" l="1"/>
  <c r="P23" i="3"/>
  <c r="P22" i="3"/>
  <c r="P54" i="3"/>
  <c r="P19" i="3"/>
  <c r="AJ20" i="1"/>
  <c r="AJ21" i="1"/>
  <c r="AJ22" i="1"/>
  <c r="AJ23" i="1"/>
  <c r="AJ19" i="1"/>
  <c r="AJ18" i="1" l="1"/>
  <c r="K19" i="3" l="1"/>
  <c r="B19" i="3"/>
  <c r="B20" i="3"/>
  <c r="B21" i="3"/>
  <c r="B22" i="3"/>
  <c r="B23" i="3"/>
  <c r="C19" i="3"/>
  <c r="C20" i="3"/>
  <c r="C21" i="3"/>
  <c r="C22" i="3"/>
  <c r="C23" i="3"/>
  <c r="H19" i="3"/>
  <c r="H20" i="3"/>
  <c r="H21" i="3"/>
  <c r="H22" i="3"/>
  <c r="H23" i="3"/>
  <c r="B15" i="3"/>
  <c r="E15" i="3"/>
  <c r="B62" i="3"/>
  <c r="B61" i="3"/>
  <c r="B60" i="3"/>
  <c r="B59" i="3"/>
  <c r="B25" i="3"/>
  <c r="Q45" i="3"/>
  <c r="AK19" i="1"/>
  <c r="AK20" i="1"/>
  <c r="AK21" i="1"/>
  <c r="AK23" i="1"/>
  <c r="AK22" i="1"/>
  <c r="AK24" i="1" l="1"/>
  <c r="Q10" i="3"/>
  <c r="N23" i="3" l="1"/>
  <c r="U52" i="3"/>
  <c r="U18" i="3"/>
  <c r="K21" i="3"/>
  <c r="K22" i="3"/>
  <c r="K23" i="3"/>
  <c r="N57" i="3"/>
  <c r="K57" i="3"/>
  <c r="J57" i="3"/>
  <c r="H57" i="3"/>
  <c r="C57" i="3"/>
  <c r="B57" i="3"/>
  <c r="N56" i="3"/>
  <c r="K56" i="3"/>
  <c r="J56" i="3"/>
  <c r="H56" i="3"/>
  <c r="C56" i="3"/>
  <c r="B56" i="3"/>
  <c r="N55" i="3"/>
  <c r="K55" i="3"/>
  <c r="J55" i="3"/>
  <c r="H55" i="3"/>
  <c r="C55" i="3"/>
  <c r="B55" i="3"/>
  <c r="N54" i="3"/>
  <c r="K54" i="3"/>
  <c r="J54" i="3"/>
  <c r="H54" i="3"/>
  <c r="C54" i="3"/>
  <c r="B54" i="3"/>
  <c r="N53" i="3"/>
  <c r="K53" i="3"/>
  <c r="J53" i="3"/>
  <c r="H53" i="3"/>
  <c r="C53" i="3"/>
  <c r="B53" i="3"/>
  <c r="J62" i="3"/>
  <c r="W58" i="3"/>
  <c r="W57" i="3"/>
  <c r="AB55" i="3"/>
  <c r="U55" i="3"/>
  <c r="Q46" i="3"/>
  <c r="Q44" i="3"/>
  <c r="Z43" i="3"/>
  <c r="Q43" i="3"/>
  <c r="E49" i="3"/>
  <c r="B49" i="3"/>
  <c r="B46" i="3"/>
  <c r="B44" i="3"/>
  <c r="I42" i="3"/>
  <c r="G42" i="3"/>
  <c r="B42" i="3"/>
  <c r="C5" i="3"/>
  <c r="C39" i="3"/>
  <c r="B39" i="3"/>
  <c r="W24" i="3"/>
  <c r="W23" i="3"/>
  <c r="U21" i="3"/>
  <c r="AB21" i="3"/>
  <c r="U19" i="3"/>
  <c r="Q12" i="3"/>
  <c r="Z9" i="3"/>
  <c r="Q9" i="3"/>
  <c r="J28" i="3"/>
  <c r="N22" i="3"/>
  <c r="N21" i="3"/>
  <c r="N19" i="3"/>
  <c r="K20" i="3"/>
  <c r="J23" i="3"/>
  <c r="J22" i="3"/>
  <c r="J21" i="3"/>
  <c r="J20" i="3"/>
  <c r="J19" i="3"/>
  <c r="B28" i="3"/>
  <c r="B27" i="3"/>
  <c r="B26" i="3"/>
  <c r="B12" i="3"/>
  <c r="B10" i="3"/>
  <c r="B5" i="3"/>
  <c r="Q8" i="1"/>
  <c r="Q8" i="3" s="1"/>
  <c r="Q42" i="3" l="1"/>
  <c r="H15" i="1" l="1"/>
  <c r="H15" i="3" l="1"/>
  <c r="H49" i="3"/>
  <c r="AI2" i="1"/>
  <c r="AB2" i="1" s="1"/>
  <c r="AB2" i="3" l="1"/>
  <c r="AB36" i="3"/>
  <c r="B4" i="2"/>
  <c r="B3" i="2"/>
  <c r="B2" i="2"/>
  <c r="J25" i="1" l="1"/>
  <c r="M25" i="1" s="1"/>
  <c r="AI24" i="1"/>
  <c r="AJ24" i="1" s="1"/>
  <c r="J26" i="1" l="1"/>
  <c r="J25" i="3"/>
  <c r="J59" i="3"/>
  <c r="M28" i="1"/>
  <c r="N5" i="1" l="1"/>
  <c r="M62" i="3"/>
  <c r="N39" i="3" s="1"/>
  <c r="M28" i="3"/>
  <c r="N5" i="3" s="1"/>
  <c r="Q25" i="1"/>
  <c r="J26" i="3"/>
  <c r="J60" i="3"/>
  <c r="M25" i="3"/>
  <c r="M59" i="3"/>
  <c r="J27" i="1"/>
  <c r="M26" i="1" s="1"/>
  <c r="M60" i="3" s="1"/>
  <c r="M27" i="1" l="1"/>
  <c r="M26" i="3"/>
  <c r="J61" i="3"/>
  <c r="Q25" i="3"/>
  <c r="Q59" i="3"/>
  <c r="Q26" i="1"/>
  <c r="J27" i="3"/>
  <c r="M27" i="3" l="1"/>
  <c r="M61" i="3"/>
  <c r="Q27" i="1"/>
  <c r="Q26" i="3"/>
  <c r="Q60" i="3"/>
  <c r="Q28" i="1" l="1"/>
  <c r="Q61" i="3"/>
  <c r="Q27" i="3"/>
  <c r="Q62" i="3" l="1"/>
  <c r="T39" i="3" s="1"/>
  <c r="Z39" i="3" s="1"/>
  <c r="T5" i="1"/>
  <c r="Z5" i="1" s="1"/>
  <c r="Q28" i="3"/>
  <c r="T5" i="3" s="1"/>
  <c r="Z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EDDB2FE4-6658-4F5A-8FB9-3540376A8826}">
      <text>
        <r>
          <rPr>
            <sz val="9"/>
            <color indexed="12"/>
            <rFont val="MS P ゴシック"/>
            <family val="3"/>
            <charset val="128"/>
          </rPr>
          <t>受注金額・回収金額を税抜きで入力して下さい。</t>
        </r>
      </text>
    </comment>
    <comment ref="B18" authorId="0" shapeId="0" xr:uid="{D49F4A75-343B-444F-BB57-5B6E505D5569}">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xr:uid="{D03EECBC-5E80-44BA-8E58-F4F1631E6D02}">
      <text>
        <r>
          <rPr>
            <sz val="8"/>
            <color indexed="81"/>
            <rFont val="MS P ゴシック"/>
            <family val="3"/>
            <charset val="128"/>
          </rPr>
          <t>小数点以下がある場合は、小数点第2位を四捨五入します。</t>
        </r>
      </text>
    </comment>
    <comment ref="Q28" authorId="0" shapeId="0" xr:uid="{0059CED2-298F-49B9-8EC4-98D7CF0CD40D}">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5A364CCF-47C2-4BF4-A832-8CCC2238F44E}">
      <text>
        <r>
          <rPr>
            <b/>
            <sz val="9"/>
            <color indexed="81"/>
            <rFont val="MS P ゴシック"/>
            <family val="3"/>
            <charset val="128"/>
          </rPr>
          <t>受注金額・回収金額を税抜きで入力して下さい。</t>
        </r>
      </text>
    </comment>
    <comment ref="B18" authorId="0" shapeId="0" xr:uid="{0710FCE3-28B0-408C-B7A4-081ED742876C}">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xr:uid="{770D1693-5167-460D-A0B3-AD8DFFC16D79}">
      <text>
        <r>
          <rPr>
            <sz val="9"/>
            <color indexed="81"/>
            <rFont val="MS P ゴシック"/>
            <family val="3"/>
            <charset val="128"/>
          </rPr>
          <t>小数点以下がある場合は、小数点第2位を四捨五入します。</t>
        </r>
      </text>
    </comment>
    <comment ref="Q28" authorId="0" shapeId="0" xr:uid="{77819C65-B8D5-443B-BFE4-B9C71336FA95}">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<sst xmlns="http://schemas.openxmlformats.org/spreadsheetml/2006/main" count="213" uniqueCount="90">
  <si>
    <t>請求日</t>
  </si>
  <si>
    <t>工事コード</t>
  </si>
  <si>
    <t>発注No</t>
  </si>
  <si>
    <t>請求者名</t>
  </si>
  <si>
    <t>請求内容</t>
  </si>
  <si>
    <t>数量</t>
  </si>
  <si>
    <t>単位</t>
  </si>
  <si>
    <t>単価</t>
  </si>
  <si>
    <t>金額</t>
  </si>
  <si>
    <t>会社名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</si>
  <si>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</si>
  <si>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</si>
  <si>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</si>
  <si>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消費税</t>
    <rPh sb="0" eb="3">
      <t>ショウヒゼイ</t>
    </rPh>
    <phoneticPr fontId="2"/>
  </si>
  <si>
    <t>消費税額</t>
    <rPh sb="0" eb="3">
      <t>ショウヒゼイ</t>
    </rPh>
    <rPh sb="3" eb="4">
      <t>ガク</t>
    </rPh>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</si>
  <si>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</si>
  <si>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</si>
  <si>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</si>
  <si>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</si>
  <si>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</si>
  <si>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</si>
  <si>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</si>
  <si>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</si>
  <si>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</si>
  <si>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</si>
  <si>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</si>
  <si>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</si>
  <si>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</si>
  <si>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</si>
  <si>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</si>
  <si>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</si>
  <si>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</si>
  <si>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施工請求書　控</t>
    <rPh sb="6" eb="7">
      <t>ヒカ</t>
    </rPh>
    <phoneticPr fontId="2"/>
  </si>
  <si>
    <t>登録番号</t>
    <rPh sb="0" eb="2">
      <t>トウロク</t>
    </rPh>
    <rPh sb="2" eb="4">
      <t>バンゴウ</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</si>
  <si>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</si>
  <si>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</si>
  <si>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</si>
  <si>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</si>
  <si>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</si>
  <si>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</si>
  <si>
    <t>住　所</t>
    <rPh sb="0" eb="1">
      <t>ジュウ</t>
    </rPh>
    <rPh sb="2" eb="3">
      <t>ショ</t>
    </rPh>
    <phoneticPr fontId="2"/>
  </si>
  <si>
    <t>現場名（施工物件名）</t>
  </si>
  <si>
    <t>郵便番号</t>
  </si>
  <si>
    <t>電話番号</t>
  </si>
  <si>
    <t>備考欄</t>
  </si>
  <si>
    <t>税率</t>
  </si>
  <si>
    <t>取引金額</t>
  </si>
  <si>
    <t>消費税</t>
  </si>
  <si>
    <t>施工請求書</t>
    <phoneticPr fontId="2"/>
  </si>
  <si>
    <t xml:space="preserve"> 登録事業者用 </t>
    <rPh sb="1" eb="3">
      <t>トウロク</t>
    </rPh>
    <rPh sb="3" eb="6">
      <t>ジギョウシャ</t>
    </rPh>
    <rPh sb="6" eb="7">
      <t>ヨウ</t>
    </rPh>
    <phoneticPr fontId="2"/>
  </si>
  <si>
    <t>印不要</t>
    <rPh sb="1" eb="3">
      <t>フヨウ</t>
    </rPh>
    <phoneticPr fontId="2"/>
  </si>
  <si>
    <t>小数処理</t>
    <rPh sb="0" eb="2">
      <t>ショウスウ</t>
    </rPh>
    <rPh sb="2" eb="4">
      <t>ショリ</t>
    </rPh>
    <phoneticPr fontId="2"/>
  </si>
  <si>
    <t>取引日</t>
    <rPh sb="0" eb="3">
      <t>トリヒキビ</t>
    </rPh>
    <phoneticPr fontId="2"/>
  </si>
  <si>
    <t>貴社自由使用欄</t>
    <rPh sb="0" eb="2">
      <t>キシャ</t>
    </rPh>
    <rPh sb="2" eb="4">
      <t>ジユウ</t>
    </rPh>
    <rPh sb="4" eb="6">
      <t>シヨウ</t>
    </rPh>
    <rPh sb="6" eb="7">
      <t>ラン</t>
    </rPh>
    <phoneticPr fontId="2"/>
  </si>
  <si>
    <t>施工工事管理表</t>
    <rPh sb="0" eb="2">
      <t>セコウ</t>
    </rPh>
    <rPh sb="2" eb="4">
      <t>コウジ</t>
    </rPh>
    <rPh sb="4" eb="7">
      <t>カンリヒョウ</t>
    </rPh>
    <phoneticPr fontId="2"/>
  </si>
  <si>
    <t>※請求明細の必須入力項目</t>
    <rPh sb="1" eb="3">
      <t>セイキュウ</t>
    </rPh>
    <rPh sb="3" eb="5">
      <t>メイサイ</t>
    </rPh>
    <rPh sb="6" eb="8">
      <t>ヒッス</t>
    </rPh>
    <rPh sb="8" eb="10">
      <t>ニュウリョク</t>
    </rPh>
    <rPh sb="10" eb="12">
      <t>コウモク</t>
    </rPh>
    <phoneticPr fontId="2"/>
  </si>
  <si>
    <t>②請求内容</t>
    <rPh sb="1" eb="3">
      <t>セイキュウ</t>
    </rPh>
    <rPh sb="3" eb="5">
      <t>ナイヨウ</t>
    </rPh>
    <phoneticPr fontId="2"/>
  </si>
  <si>
    <t>③数量</t>
    <rPh sb="1" eb="3">
      <t>スウリョウ</t>
    </rPh>
    <phoneticPr fontId="2"/>
  </si>
  <si>
    <t>④単価</t>
    <rPh sb="1" eb="3">
      <t>タンカ</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</si>
  <si>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</si>
  <si>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</si>
  <si>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①取引日</t>
    <rPh sb="1" eb="4">
      <t>トリヒキビ</t>
    </rPh>
    <phoneticPr fontId="2"/>
  </si>
  <si>
    <t>※登録番号は、インボイス制度で登録した登録事業者番号13桁のことです。入力しないと消費税が計算されません。</t>
    <rPh sb="1" eb="3">
      <t>トウロク</t>
    </rPh>
    <rPh sb="3" eb="5">
      <t>バンゴウ</t>
    </rPh>
    <rPh sb="12" eb="14">
      <t>セイド</t>
    </rPh>
    <rPh sb="15" eb="17">
      <t>トウロク</t>
    </rPh>
    <rPh sb="19" eb="21">
      <t>トウロク</t>
    </rPh>
    <rPh sb="21" eb="24">
      <t>ジギョウシャ</t>
    </rPh>
    <rPh sb="24" eb="26">
      <t>バンゴウ</t>
    </rPh>
    <rPh sb="28" eb="29">
      <t>ケタ</t>
    </rPh>
    <rPh sb="35" eb="37">
      <t>ニュウリョク</t>
    </rPh>
    <rPh sb="41" eb="44">
      <t>ショウヒゼイ</t>
    </rPh>
    <rPh sb="45" eb="47">
      <t>ケイサン</t>
    </rPh>
    <phoneticPr fontId="2"/>
  </si>
  <si>
    <t>受注金額(税抜)</t>
    <rPh sb="0" eb="2">
      <t>ジュチュウ</t>
    </rPh>
    <rPh sb="2" eb="4">
      <t>キンガク</t>
    </rPh>
    <rPh sb="5" eb="7">
      <t>ゼイヌキ</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</si>
  <si>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</si>
  <si>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</si>
  <si>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</si>
  <si>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受注残高(税抜)</t>
    <rPh sb="0" eb="2">
      <t>ジュチュウ</t>
    </rPh>
    <rPh sb="2" eb="4">
      <t>ザンダカ</t>
    </rPh>
    <rPh sb="5" eb="7">
      <t>ゼイヌ</t>
    </rPh>
    <phoneticPr fontId="2"/>
  </si>
  <si>
    <t>前月迄の回収金額</t>
    <rPh sb="0" eb="2">
      <t>ゼンゲツ</t>
    </rPh>
    <rPh sb="2" eb="3">
      <t>マデ</t>
    </rPh>
    <rPh sb="4" eb="6">
      <t>カイシュウ</t>
    </rPh>
    <rPh sb="6" eb="8">
      <t>キンガク</t>
    </rPh>
    <phoneticPr fontId="2"/>
  </si>
  <si>
    <t>式</t>
    <rPh sb="0" eb="1">
      <t>シキ</t>
    </rPh>
    <phoneticPr fontId="2"/>
  </si>
  <si>
    <t>03-3945-2312</t>
    <phoneticPr fontId="2"/>
  </si>
  <si>
    <t>印不要</t>
    <rPh sb="0" eb="1">
      <t>イン</t>
    </rPh>
    <rPh sb="1" eb="3">
      <t>フヨウ</t>
    </rPh>
    <phoneticPr fontId="2"/>
  </si>
  <si>
    <t>東京都豊島区西池袋４丁目１０－９</t>
    <rPh sb="0" eb="3">
      <t>トウキョウト</t>
    </rPh>
    <rPh sb="3" eb="6">
      <t>トシマク</t>
    </rPh>
    <rPh sb="6" eb="7">
      <t>ニシ</t>
    </rPh>
    <rPh sb="7" eb="9">
      <t>イケブクロ</t>
    </rPh>
    <rPh sb="10" eb="12">
      <t>チョウメ</t>
    </rPh>
    <phoneticPr fontId="2"/>
  </si>
  <si>
    <t>施工手間</t>
    <rPh sb="0" eb="2">
      <t>セコウ</t>
    </rPh>
    <rPh sb="2" eb="4">
      <t>テマ</t>
    </rPh>
    <phoneticPr fontId="2"/>
  </si>
  <si>
    <t>高速代</t>
    <rPh sb="0" eb="3">
      <t>コウソクダイ</t>
    </rPh>
    <phoneticPr fontId="2"/>
  </si>
  <si>
    <t>人工</t>
    <rPh sb="0" eb="2">
      <t>ニンク</t>
    </rPh>
    <phoneticPr fontId="2"/>
  </si>
  <si>
    <t>駐車場代</t>
    <rPh sb="0" eb="4">
      <t>チュウシャジョウダイ</t>
    </rPh>
    <phoneticPr fontId="2"/>
  </si>
  <si>
    <t>〇〇〇化学工業　株式会社</t>
    <phoneticPr fontId="2"/>
  </si>
  <si>
    <t>ﾏﾙﾐﾂｶｶﾞｸｺｳｷﾞｮｳ(ｶ ﾀﾞｲﾋｮｳ ﾏﾙﾏﾙ ｼｶｸ</t>
    <phoneticPr fontId="2"/>
  </si>
  <si>
    <t>県営〇〇団地公営住宅新築工事２期３工区</t>
    <rPh sb="0" eb="2">
      <t>ケンエイ</t>
    </rPh>
    <rPh sb="4" eb="6">
      <t>ダンチ</t>
    </rPh>
    <rPh sb="6" eb="8">
      <t>コウエイ</t>
    </rPh>
    <rPh sb="8" eb="10">
      <t>ジュウタク</t>
    </rPh>
    <rPh sb="10" eb="12">
      <t>シンチク</t>
    </rPh>
    <rPh sb="12" eb="14">
      <t>コウジ</t>
    </rPh>
    <rPh sb="15" eb="16">
      <t>キ</t>
    </rPh>
    <rPh sb="17" eb="19">
      <t>コウク</t>
    </rPh>
    <phoneticPr fontId="2"/>
  </si>
  <si>
    <t>□□・△△特定建設工事共同企業体</t>
    <phoneticPr fontId="2"/>
  </si>
  <si>
    <t>　□□□ビル　14階　1401号</t>
    <rPh sb="9" eb="10">
      <t>カイ</t>
    </rPh>
    <rPh sb="15" eb="16">
      <t>ゴウ</t>
    </rPh>
    <phoneticPr fontId="2"/>
  </si>
  <si>
    <t>三菱UFJ</t>
    <rPh sb="0" eb="2">
      <t>ミツビシ</t>
    </rPh>
    <phoneticPr fontId="2"/>
  </si>
  <si>
    <t>池袋西口</t>
    <rPh sb="0" eb="2">
      <t>イケブクロ</t>
    </rPh>
    <rPh sb="2" eb="4">
      <t>ニシグチ</t>
    </rPh>
    <phoneticPr fontId="2"/>
  </si>
  <si>
    <t>代表者名</t>
    <phoneticPr fontId="2"/>
  </si>
  <si>
    <t>山本　三郎</t>
    <rPh sb="0" eb="2">
      <t>ヤマモト</t>
    </rPh>
    <rPh sb="3" eb="5">
      <t>サブロウ</t>
    </rPh>
    <phoneticPr fontId="2"/>
  </si>
  <si>
    <t>〇〇〇化学工業株式会社
社長　山本　三郎</t>
    <rPh sb="3" eb="5">
      <t>カガク</t>
    </rPh>
    <rPh sb="5" eb="7">
      <t>コウギョウ</t>
    </rPh>
    <rPh sb="7" eb="11">
      <t>カブシキカイシャ</t>
    </rPh>
    <rPh sb="12" eb="14">
      <t>シャチョウ</t>
    </rPh>
    <rPh sb="15" eb="17">
      <t>ヤマモト</t>
    </rPh>
    <rPh sb="18" eb="20">
      <t>サブロウ</t>
    </rPh>
    <phoneticPr fontId="2"/>
  </si>
  <si>
    <t>法人の場合は社印　個人事業主の場合は代表印又は代表者個人の印を押印</t>
    <rPh sb="0" eb="2">
      <t>ホウジン</t>
    </rPh>
    <rPh sb="3" eb="5">
      <t>バアイ</t>
    </rPh>
    <rPh sb="6" eb="8">
      <t>シャイン</t>
    </rPh>
    <rPh sb="9" eb="11">
      <t>コジン</t>
    </rPh>
    <rPh sb="11" eb="14">
      <t>ジギョウヌシ</t>
    </rPh>
    <rPh sb="15" eb="17">
      <t>バアイ</t>
    </rPh>
    <rPh sb="18" eb="20">
      <t>ダイヒョウ</t>
    </rPh>
    <rPh sb="20" eb="21">
      <t>イン</t>
    </rPh>
    <rPh sb="21" eb="22">
      <t>マタ</t>
    </rPh>
    <rPh sb="23" eb="26">
      <t>ダイヒョウシャ</t>
    </rPh>
    <rPh sb="26" eb="28">
      <t>コジン</t>
    </rPh>
    <rPh sb="29" eb="30">
      <t>イン</t>
    </rPh>
    <rPh sb="31" eb="33">
      <t>オウイン</t>
    </rPh>
    <phoneticPr fontId="2"/>
  </si>
  <si>
    <t xml:space="preserve"> ←　任意の伝票Noが必要の場合は、左記の枠に任意の伝票Noを入れて下さい。</t>
    <rPh sb="11" eb="13">
      <t>ヒツヨウ</t>
    </rPh>
    <rPh sb="14" eb="16">
      <t>バアイ</t>
    </rPh>
    <rPh sb="18" eb="20">
      <t>サキ</t>
    </rPh>
    <rPh sb="21" eb="22">
      <t>ワク</t>
    </rPh>
    <rPh sb="23" eb="25">
      <t>ニンイ</t>
    </rPh>
    <rPh sb="26" eb="28">
      <t>デンピョウ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</si>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</sst>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
    <numFmt numFmtId="177" formatCode="#,##0;[Red]\▲#,##0"/>
    <numFmt numFmtId="178" formatCode="General\%&quot;対&quot;&quot;象&quot;"/>
    <numFmt numFmtId="179" formatCode="00\-0000"/>
    <numFmt numFmtId="180" formatCode="#,##0.000;[Red]\-#,##0.000"/>
    <numFmt numFmtId="181" formatCode="#,##0.0;\-#,##0.0"/>
    <numFmt numFmtId="182" formatCode="0.0"/>
    <numFmt numFmtId="183" formatCode="yy/mm/dd"/>
    <numFmt numFmtId="184" formatCode="\T\ 0\-0000\-0000\-0000"/>
    <numFmt numFmtId="185" formatCode="&quot;〒&quot;\ 000\-0000"/>
    <numFmt numFmtId="186" formatCode="0000\-000"/>
    <numFmt numFmtId="187" formatCode="0000000"/>
    <numFmt numFmtId="188" formatCode="0000"/>
  </numFmts>
  <fonts count="45">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39"/>
      <name val="MS P ゴシック"/>
      <family val="3"/>
      <charset val="128"/>
    </font>
    <font>
      <b/>
      <sz val="9"/>
      <color indexed="81"/>
      <name val="MS P ゴシック"/>
      <family val="3"/>
      <charset val="128"/>
    </font>
    <font>
      <b/>
      <sz val="9"/>
      <color indexed="10"/>
      <name val="MS P ゴシック"/>
      <family val="3"/>
      <charset val="128"/>
    </font>
    <font>
      <b/>
      <sz val="11"/>
      <color theme="1"/>
      <name val="ＭＳ Ｐゴシック"/>
      <family val="3"/>
      <charset val="128"/>
    </font>
    <font>
      <sz val="8"/>
      <color rgb="FFFF0000"/>
      <name val="ＭＳ Ｐゴシック"/>
      <family val="3"/>
      <charset val="128"/>
    </font>
    <font>
      <sz val="10"/>
      <color rgb="FF000000"/>
      <name val="ＭＳ ゴシック"/>
      <family val="3"/>
      <charset val="128"/>
    </font>
    <font>
      <sz val="10.5"/>
      <color rgb="FF000000"/>
      <name val="ＭＳ Ｐゴシック"/>
      <family val="3"/>
      <charset val="128"/>
    </font>
    <font>
      <sz val="10.5"/>
      <color theme="1"/>
      <name val="ＭＳ Ｐゴシック"/>
      <family val="3"/>
      <charset val="128"/>
    </font>
    <font>
      <sz val="10"/>
      <color theme="0" tint="-0.34998626667073579"/>
      <name val="ＭＳ Ｐゴシック"/>
      <family val="3"/>
      <charset val="128"/>
    </font>
    <font>
      <b/>
      <sz val="12"/>
      <color theme="0"/>
      <name val="ＭＳ Ｐゴシック"/>
      <family val="3"/>
      <charset val="128"/>
    </font>
    <font>
      <b/>
      <sz val="10"/>
      <color theme="0"/>
      <name val="ＭＳ Ｐゴシック"/>
      <family val="3"/>
      <charset val="128"/>
    </font>
    <font>
      <sz val="10"/>
      <color rgb="FF0000FF"/>
      <name val="ＭＳ Ｐゴシック"/>
      <family val="3"/>
      <charset val="128"/>
    </font>
    <font>
      <sz val="10"/>
      <color theme="0" tint="-0.14999847407452621"/>
      <name val="ＭＳ Ｐゴシック"/>
      <family val="3"/>
      <charset val="128"/>
    </font>
    <font>
      <sz val="9"/>
      <color theme="1"/>
      <name val="ＭＳ ゴシック"/>
      <family val="2"/>
      <charset val="128"/>
    </font>
    <font>
      <sz val="10"/>
      <color rgb="FFFF0000"/>
      <name val="ＭＳ Ｐゴシック"/>
      <family val="3"/>
      <charset val="128"/>
    </font>
    <font>
      <sz val="9"/>
      <color indexed="81"/>
      <name val="MS P ゴシック"/>
      <family val="3"/>
      <charset val="128"/>
    </font>
    <font>
      <sz val="9"/>
      <color indexed="12"/>
      <name val="MS P ゴシック"/>
      <family val="3"/>
      <charset val="128"/>
    </font>
    <font>
      <sz val="8"/>
      <color indexed="81"/>
      <name val="MS P ゴシック"/>
      <family val="3"/>
      <charset val="128"/>
    </font>
    <font>
      <b/>
      <sz val="11"/>
      <color rgb="FF0000FF"/>
      <name val="ＭＳ Ｐ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1">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5" fillId="4" borderId="3" xfId="0" applyFont="1" applyFill="1" applyBorder="1" applyAlignment="1">
      <alignment horizontal="center"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0" fontId="6" fillId="4" borderId="55" xfId="0" applyFont="1" applyFill="1" applyBorder="1">
      <alignment vertical="center"/>
    </xf>
    <xf numFmtId="0" fontId="23" fillId="4" borderId="0" xfId="0" applyFont="1" applyFill="1">
      <alignment vertical="center"/>
    </xf>
    <xf numFmtId="0" fontId="5" fillId="3" borderId="21" xfId="0" applyFont="1" applyFill="1" applyBorder="1" applyAlignment="1">
      <alignment horizontal="center" vertical="center"/>
    </xf>
    <xf numFmtId="180" fontId="6" fillId="4" borderId="0" xfId="1" applyNumberFormat="1" applyFont="1" applyFill="1">
      <alignment vertical="center"/>
    </xf>
    <xf numFmtId="0" fontId="29" fillId="4" borderId="0" xfId="0" applyFont="1" applyFill="1">
      <alignmen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56" fontId="5" fillId="0" borderId="6" xfId="0" applyNumberFormat="1" applyFont="1" applyBorder="1" applyAlignment="1">
      <alignment horizontal="center" vertical="center"/>
    </xf>
    <xf numFmtId="56" fontId="5" fillId="0" borderId="27" xfId="0" applyNumberFormat="1" applyFont="1" applyBorder="1" applyAlignment="1">
      <alignment horizontal="center" vertical="center"/>
    </xf>
    <xf numFmtId="56" fontId="5" fillId="0" borderId="30" xfId="0" applyNumberFormat="1"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15" fillId="4" borderId="0" xfId="0" applyFont="1" applyFill="1" applyAlignment="1">
      <alignment horizontal="right" vertical="center"/>
    </xf>
    <xf numFmtId="0" fontId="37" fillId="4" borderId="0" xfId="0" applyFont="1" applyFill="1">
      <alignment vertical="center"/>
    </xf>
    <xf numFmtId="181" fontId="4" fillId="2" borderId="60" xfId="1" applyNumberFormat="1" applyFont="1" applyFill="1" applyBorder="1" applyAlignment="1" applyProtection="1">
      <alignment horizontal="right" vertical="center" shrinkToFit="1"/>
    </xf>
    <xf numFmtId="181" fontId="4" fillId="2" borderId="27" xfId="1" applyNumberFormat="1" applyFont="1" applyFill="1" applyBorder="1" applyAlignment="1" applyProtection="1">
      <alignment horizontal="right" vertical="center" shrinkToFit="1"/>
    </xf>
    <xf numFmtId="181" fontId="4" fillId="2" borderId="61" xfId="1" applyNumberFormat="1" applyFont="1" applyFill="1" applyBorder="1" applyAlignment="1" applyProtection="1">
      <alignment horizontal="right" vertical="center" shrinkToFit="1"/>
    </xf>
    <xf numFmtId="183" fontId="7" fillId="2" borderId="6" xfId="0" applyNumberFormat="1" applyFont="1" applyFill="1" applyBorder="1" applyAlignment="1" applyProtection="1">
      <alignment horizontal="center" vertical="center"/>
      <protection locked="0"/>
    </xf>
    <xf numFmtId="183" fontId="7" fillId="2" borderId="27" xfId="0" applyNumberFormat="1" applyFont="1" applyFill="1" applyBorder="1" applyAlignment="1" applyProtection="1">
      <alignment horizontal="center" vertical="center"/>
      <protection locked="0"/>
    </xf>
    <xf numFmtId="183" fontId="7" fillId="2" borderId="30" xfId="0" applyNumberFormat="1" applyFont="1" applyFill="1" applyBorder="1" applyAlignment="1" applyProtection="1">
      <alignment horizontal="center" vertical="center"/>
      <protection locked="0"/>
    </xf>
    <xf numFmtId="183" fontId="7" fillId="0" borderId="6" xfId="0" applyNumberFormat="1" applyFont="1" applyBorder="1" applyAlignment="1">
      <alignment horizontal="center" vertical="center"/>
    </xf>
    <xf numFmtId="183" fontId="7" fillId="0" borderId="27" xfId="0" applyNumberFormat="1" applyFont="1" applyBorder="1" applyAlignment="1">
      <alignment horizontal="center" vertical="center"/>
    </xf>
    <xf numFmtId="183" fontId="7" fillId="0" borderId="30" xfId="0" applyNumberFormat="1" applyFont="1" applyBorder="1" applyAlignment="1">
      <alignment horizontal="center" vertical="center"/>
    </xf>
    <xf numFmtId="0" fontId="40" fillId="4" borderId="0" xfId="0" applyFont="1" applyFill="1">
      <alignment vertical="center"/>
    </xf>
    <xf numFmtId="188" fontId="4" fillId="2" borderId="13" xfId="0" applyNumberFormat="1" applyFont="1" applyFill="1" applyBorder="1" applyAlignment="1" applyProtection="1">
      <alignment horizontal="center" vertical="center"/>
      <protection locked="0"/>
    </xf>
    <xf numFmtId="188" fontId="4" fillId="0" borderId="13" xfId="0" applyNumberFormat="1" applyFont="1" applyBorder="1" applyAlignment="1">
      <alignment horizontal="center" vertical="center"/>
    </xf>
    <xf numFmtId="0" fontId="44" fillId="4" borderId="0" xfId="0" applyFont="1" applyFill="1">
      <alignment vertical="center"/>
    </xf>
    <xf numFmtId="0" fontId="4" fillId="7" borderId="62" xfId="0" applyFont="1" applyFill="1" applyBorder="1" applyAlignment="1" applyProtection="1">
      <alignment horizontal="center" vertical="center"/>
      <protection locked="0"/>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0" fontId="22"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4" fillId="4" borderId="0" xfId="0" applyFont="1" applyFill="1">
      <alignment vertical="center"/>
    </xf>
    <xf numFmtId="0" fontId="13" fillId="3" borderId="10" xfId="0" applyFont="1" applyFill="1" applyBorder="1" applyAlignment="1" applyProtection="1">
      <alignment horizontal="left" vertical="center"/>
      <protection locked="0"/>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38" fontId="33" fillId="4" borderId="36" xfId="0" applyNumberFormat="1" applyFont="1" applyFill="1" applyBorder="1">
      <alignment vertical="center"/>
    </xf>
    <xf numFmtId="0" fontId="33" fillId="4" borderId="36" xfId="0" applyFont="1" applyFill="1" applyBorder="1">
      <alignment vertical="center"/>
    </xf>
    <xf numFmtId="38" fontId="6" fillId="4" borderId="41" xfId="1" applyFont="1" applyFill="1" applyBorder="1" applyAlignment="1">
      <alignment horizontal="right" vertical="center"/>
    </xf>
    <xf numFmtId="38" fontId="6" fillId="4" borderId="42" xfId="1" applyFont="1" applyFill="1" applyBorder="1" applyAlignment="1">
      <alignment horizontal="right" vertical="center"/>
    </xf>
    <xf numFmtId="38" fontId="6" fillId="4" borderId="38" xfId="1" applyFont="1" applyFill="1" applyBorder="1" applyAlignment="1">
      <alignment horizontal="right" vertical="center"/>
    </xf>
    <xf numFmtId="38" fontId="33" fillId="4" borderId="3" xfId="1" applyFont="1" applyFill="1" applyBorder="1">
      <alignment vertical="center"/>
    </xf>
    <xf numFmtId="38" fontId="33" fillId="4" borderId="4" xfId="1" applyFont="1" applyFill="1" applyBorder="1">
      <alignment vertical="center"/>
    </xf>
    <xf numFmtId="38" fontId="33" fillId="4" borderId="8" xfId="1" applyFont="1" applyFill="1" applyBorder="1">
      <alignment vertical="center"/>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178" fontId="7" fillId="5" borderId="25" xfId="1" applyNumberFormat="1" applyFont="1" applyFill="1" applyBorder="1" applyAlignment="1">
      <alignment horizontal="center" vertical="center"/>
    </xf>
    <xf numFmtId="178" fontId="7" fillId="5" borderId="26" xfId="1" applyNumberFormat="1" applyFont="1" applyFill="1" applyBorder="1" applyAlignment="1">
      <alignment horizontal="center" vertical="center"/>
    </xf>
    <xf numFmtId="178" fontId="7" fillId="5" borderId="28" xfId="1" applyNumberFormat="1" applyFont="1" applyFill="1" applyBorder="1" applyAlignment="1">
      <alignment horizontal="center" vertical="center"/>
    </xf>
    <xf numFmtId="38" fontId="33" fillId="4" borderId="27" xfId="1" applyFont="1" applyFill="1" applyBorder="1">
      <alignment vertical="center"/>
    </xf>
    <xf numFmtId="38" fontId="33" fillId="4" borderId="25" xfId="1" applyFont="1" applyFill="1" applyBorder="1" applyAlignment="1">
      <alignment horizontal="right" vertical="center"/>
    </xf>
    <xf numFmtId="38" fontId="33" fillId="4" borderId="26" xfId="1" applyFont="1" applyFill="1" applyBorder="1" applyAlignment="1">
      <alignment horizontal="right" vertical="center"/>
    </xf>
    <xf numFmtId="38" fontId="33" fillId="4" borderId="28" xfId="1" applyFont="1" applyFill="1" applyBorder="1" applyAlignment="1">
      <alignment horizontal="right" vertical="center"/>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38" fontId="33" fillId="4" borderId="30" xfId="1" applyFont="1" applyFill="1" applyBorder="1">
      <alignment vertical="center"/>
    </xf>
    <xf numFmtId="38" fontId="33" fillId="4" borderId="31" xfId="1" applyFont="1" applyFill="1" applyBorder="1" applyAlignment="1">
      <alignment horizontal="right" vertical="center"/>
    </xf>
    <xf numFmtId="38" fontId="33" fillId="4" borderId="32" xfId="1" applyFont="1" applyFill="1" applyBorder="1" applyAlignment="1">
      <alignment horizontal="right" vertical="center"/>
    </xf>
    <xf numFmtId="38" fontId="33" fillId="4" borderId="33" xfId="1" applyFont="1" applyFill="1" applyBorder="1" applyAlignment="1">
      <alignment horizontal="right" vertical="center"/>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38" xfId="0" applyFont="1" applyFill="1" applyBorder="1" applyAlignment="1">
      <alignment horizontal="center" vertical="center"/>
    </xf>
    <xf numFmtId="0" fontId="13" fillId="8" borderId="21" xfId="0" applyFont="1" applyFill="1" applyBorder="1" applyAlignment="1">
      <alignment horizontal="center" vertical="center"/>
    </xf>
    <xf numFmtId="0" fontId="13" fillId="8" borderId="9" xfId="0" applyFont="1" applyFill="1" applyBorder="1" applyAlignment="1">
      <alignment horizontal="center" vertical="center"/>
    </xf>
    <xf numFmtId="0" fontId="7" fillId="3" borderId="48" xfId="0" applyFont="1" applyFill="1" applyBorder="1" applyAlignment="1" applyProtection="1">
      <alignment horizontal="left" vertical="center" wrapText="1"/>
      <protection locked="0"/>
    </xf>
    <xf numFmtId="0" fontId="7" fillId="3" borderId="49"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5" fillId="3" borderId="39"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178" fontId="7" fillId="5" borderId="39" xfId="0" applyNumberFormat="1" applyFont="1" applyFill="1" applyBorder="1" applyAlignment="1">
      <alignment horizontal="center" vertical="center"/>
    </xf>
    <xf numFmtId="178" fontId="7" fillId="5" borderId="40" xfId="0" applyNumberFormat="1" applyFont="1" applyFill="1" applyBorder="1" applyAlignment="1">
      <alignment horizontal="center" vertical="center"/>
    </xf>
    <xf numFmtId="178" fontId="7" fillId="5" borderId="7" xfId="0" applyNumberFormat="1" applyFont="1" applyFill="1" applyBorder="1" applyAlignment="1">
      <alignment horizontal="center" vertical="center"/>
    </xf>
    <xf numFmtId="38" fontId="33" fillId="4" borderId="5" xfId="1" applyFont="1" applyFill="1" applyBorder="1">
      <alignment vertical="center"/>
    </xf>
    <xf numFmtId="38" fontId="7" fillId="2" borderId="25" xfId="1" applyFont="1" applyFill="1" applyBorder="1" applyAlignment="1" applyProtection="1">
      <alignment horizontal="right" vertical="center" shrinkToFit="1"/>
      <protection locked="0"/>
    </xf>
    <xf numFmtId="38" fontId="7" fillId="2" borderId="26" xfId="1" applyFont="1" applyFill="1" applyBorder="1" applyAlignment="1" applyProtection="1">
      <alignment horizontal="right" vertical="center" shrinkToFit="1"/>
      <protection locked="0"/>
    </xf>
    <xf numFmtId="38" fontId="7" fillId="2" borderId="28" xfId="1" applyFont="1" applyFill="1" applyBorder="1" applyAlignment="1" applyProtection="1">
      <alignment horizontal="right" vertical="center" shrinkToFit="1"/>
      <protection locked="0"/>
    </xf>
    <xf numFmtId="176" fontId="7" fillId="2" borderId="25" xfId="0" applyNumberFormat="1" applyFont="1" applyFill="1" applyBorder="1" applyAlignment="1">
      <alignment horizontal="right" vertical="center" shrinkToFit="1"/>
    </xf>
    <xf numFmtId="176" fontId="7" fillId="2" borderId="28" xfId="0" applyNumberFormat="1" applyFont="1" applyFill="1" applyBorder="1" applyAlignment="1">
      <alignment horizontal="right" vertical="center" shrinkToFit="1"/>
    </xf>
    <xf numFmtId="38" fontId="32" fillId="5" borderId="25" xfId="1" applyFont="1" applyFill="1" applyBorder="1" applyAlignment="1">
      <alignment horizontal="right" vertical="center"/>
    </xf>
    <xf numFmtId="38" fontId="32" fillId="5" borderId="26" xfId="1" applyFont="1" applyFill="1" applyBorder="1" applyAlignment="1">
      <alignment horizontal="right" vertical="center"/>
    </xf>
    <xf numFmtId="38" fontId="32" fillId="5" borderId="28" xfId="1" applyFont="1" applyFill="1" applyBorder="1" applyAlignment="1">
      <alignment horizontal="right" vertical="center"/>
    </xf>
    <xf numFmtId="0" fontId="7" fillId="2" borderId="31"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182" fontId="7" fillId="2" borderId="31" xfId="0" applyNumberFormat="1" applyFont="1" applyFill="1" applyBorder="1" applyAlignment="1" applyProtection="1">
      <alignment horizontal="right" vertical="center"/>
      <protection locked="0"/>
    </xf>
    <xf numFmtId="182" fontId="7" fillId="2" borderId="33" xfId="0" applyNumberFormat="1" applyFont="1" applyFill="1" applyBorder="1" applyAlignment="1" applyProtection="1">
      <alignment horizontal="right" vertical="center"/>
      <protection locked="0"/>
    </xf>
    <xf numFmtId="38" fontId="7" fillId="2" borderId="31" xfId="1" applyFont="1" applyFill="1" applyBorder="1" applyAlignment="1" applyProtection="1">
      <alignment horizontal="right" vertical="center" shrinkToFit="1"/>
      <protection locked="0"/>
    </xf>
    <xf numFmtId="38" fontId="7" fillId="2" borderId="32" xfId="1" applyFont="1" applyFill="1" applyBorder="1" applyAlignment="1" applyProtection="1">
      <alignment horizontal="right" vertical="center" shrinkToFit="1"/>
      <protection locked="0"/>
    </xf>
    <xf numFmtId="38" fontId="7" fillId="2" borderId="33" xfId="1" applyFont="1" applyFill="1" applyBorder="1" applyAlignment="1" applyProtection="1">
      <alignment horizontal="right" vertical="center" shrinkToFit="1"/>
      <protection locked="0"/>
    </xf>
    <xf numFmtId="176" fontId="7" fillId="2" borderId="31" xfId="0" applyNumberFormat="1" applyFont="1" applyFill="1" applyBorder="1" applyAlignment="1">
      <alignment horizontal="right" vertical="center" shrinkToFit="1"/>
    </xf>
    <xf numFmtId="176" fontId="7" fillId="2" borderId="33" xfId="0" applyNumberFormat="1" applyFont="1" applyFill="1" applyBorder="1" applyAlignment="1">
      <alignment horizontal="right" vertical="center" shrinkToFit="1"/>
    </xf>
    <xf numFmtId="38" fontId="32" fillId="5" borderId="31" xfId="1" applyFont="1" applyFill="1" applyBorder="1" applyAlignment="1">
      <alignment horizontal="right" vertical="center"/>
    </xf>
    <xf numFmtId="38" fontId="32" fillId="5" borderId="32" xfId="1" applyFont="1" applyFill="1" applyBorder="1" applyAlignment="1">
      <alignment horizontal="right" vertical="center"/>
    </xf>
    <xf numFmtId="38" fontId="32" fillId="5" borderId="33" xfId="1" applyFont="1" applyFill="1" applyBorder="1" applyAlignment="1">
      <alignment horizontal="right" vertical="center"/>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182" fontId="7" fillId="2" borderId="25" xfId="0" applyNumberFormat="1" applyFont="1" applyFill="1" applyBorder="1" applyAlignment="1" applyProtection="1">
      <alignment horizontal="right" vertical="center"/>
      <protection locked="0"/>
    </xf>
    <xf numFmtId="182" fontId="7" fillId="2" borderId="28" xfId="0" applyNumberFormat="1" applyFont="1" applyFill="1" applyBorder="1" applyAlignment="1" applyProtection="1">
      <alignment horizontal="right" vertical="center"/>
      <protection locked="0"/>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0" fontId="21" fillId="3" borderId="43"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182" fontId="7" fillId="2" borderId="3" xfId="0" applyNumberFormat="1" applyFont="1" applyFill="1" applyBorder="1" applyAlignment="1" applyProtection="1">
      <alignment horizontal="right" vertical="center"/>
      <protection locked="0"/>
    </xf>
    <xf numFmtId="182" fontId="7" fillId="2" borderId="8" xfId="0" applyNumberFormat="1" applyFont="1" applyFill="1" applyBorder="1" applyAlignment="1" applyProtection="1">
      <alignment horizontal="right" vertical="center"/>
      <protection locked="0"/>
    </xf>
    <xf numFmtId="38" fontId="7" fillId="2" borderId="3" xfId="1" applyFont="1" applyFill="1" applyBorder="1" applyAlignment="1" applyProtection="1">
      <alignment horizontal="right" vertical="center" shrinkToFit="1"/>
      <protection locked="0"/>
    </xf>
    <xf numFmtId="38" fontId="7" fillId="2" borderId="4" xfId="1" applyFont="1" applyFill="1" applyBorder="1" applyAlignment="1" applyProtection="1">
      <alignment horizontal="right" vertical="center" shrinkToFit="1"/>
      <protection locked="0"/>
    </xf>
    <xf numFmtId="38" fontId="7" fillId="2" borderId="8" xfId="1" applyFont="1" applyFill="1" applyBorder="1" applyAlignment="1" applyProtection="1">
      <alignment horizontal="right" vertical="center" shrinkToFit="1"/>
      <protection locked="0"/>
    </xf>
    <xf numFmtId="176" fontId="7" fillId="2" borderId="3" xfId="0" applyNumberFormat="1" applyFont="1" applyFill="1" applyBorder="1" applyAlignment="1">
      <alignment horizontal="right" vertical="center" shrinkToFit="1"/>
    </xf>
    <xf numFmtId="176" fontId="7" fillId="2" borderId="8" xfId="0" applyNumberFormat="1" applyFont="1" applyFill="1" applyBorder="1" applyAlignment="1">
      <alignment horizontal="right" vertical="center" shrinkToFit="1"/>
    </xf>
    <xf numFmtId="38" fontId="32" fillId="5" borderId="3" xfId="1" applyFont="1" applyFill="1" applyBorder="1" applyAlignment="1">
      <alignment horizontal="right" vertical="center"/>
    </xf>
    <xf numFmtId="38" fontId="32" fillId="5" borderId="4" xfId="1" applyFont="1" applyFill="1" applyBorder="1" applyAlignment="1">
      <alignment horizontal="right" vertical="center"/>
    </xf>
    <xf numFmtId="38" fontId="32" fillId="5" borderId="8" xfId="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38" fontId="6" fillId="0" borderId="9" xfId="1" applyFont="1" applyFill="1" applyBorder="1">
      <alignment vertical="center"/>
    </xf>
    <xf numFmtId="0" fontId="16" fillId="4" borderId="0" xfId="0" applyFont="1" applyFill="1" applyAlignment="1">
      <alignment vertical="top"/>
    </xf>
    <xf numFmtId="0" fontId="6" fillId="4" borderId="0" xfId="0" applyFont="1" applyFill="1" applyAlignment="1"/>
    <xf numFmtId="0" fontId="6" fillId="4" borderId="11" xfId="0" applyFont="1" applyFill="1" applyBorder="1" applyAlignment="1"/>
    <xf numFmtId="0" fontId="30"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38" fillId="0" borderId="16" xfId="0" applyFont="1" applyBorder="1" applyAlignment="1">
      <alignment horizontal="center" vertical="center"/>
    </xf>
    <xf numFmtId="0" fontId="38" fillId="0" borderId="2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16" fillId="4" borderId="16" xfId="0" applyFont="1" applyFill="1" applyBorder="1" applyAlignment="1">
      <alignment horizontal="left"/>
    </xf>
    <xf numFmtId="0" fontId="15"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6" fillId="3" borderId="16" xfId="0" applyFont="1" applyFill="1" applyBorder="1" applyProtection="1">
      <alignment vertical="center"/>
      <protection locked="0"/>
    </xf>
    <xf numFmtId="0" fontId="24" fillId="3" borderId="16" xfId="0" applyFont="1" applyFill="1" applyBorder="1" applyProtection="1">
      <alignment vertical="center"/>
      <protection locked="0"/>
    </xf>
    <xf numFmtId="0" fontId="24" fillId="3" borderId="20" xfId="0" applyFont="1" applyFill="1" applyBorder="1" applyProtection="1">
      <alignment vertical="center"/>
      <protection locked="0"/>
    </xf>
    <xf numFmtId="0" fontId="5" fillId="4" borderId="0" xfId="0" applyFont="1" applyFill="1">
      <alignmen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8" xfId="0" applyFont="1" applyFill="1" applyBorder="1" applyAlignment="1">
      <alignment horizontal="lef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7"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20" xfId="0" applyFont="1" applyFill="1" applyBorder="1" applyAlignment="1">
      <alignment horizontal="center" vertical="center"/>
    </xf>
    <xf numFmtId="185" fontId="4" fillId="2" borderId="22" xfId="0" applyNumberFormat="1" applyFont="1" applyFill="1" applyBorder="1" applyAlignment="1" applyProtection="1">
      <alignment horizontal="left" vertical="center"/>
      <protection locked="0"/>
    </xf>
    <xf numFmtId="185" fontId="4" fillId="2" borderId="23" xfId="0" applyNumberFormat="1" applyFont="1" applyFill="1" applyBorder="1" applyAlignment="1" applyProtection="1">
      <alignment horizontal="left" vertical="center"/>
      <protection locked="0"/>
    </xf>
    <xf numFmtId="185"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5" fillId="4" borderId="5" xfId="0" applyFont="1" applyFill="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79" fontId="6" fillId="3" borderId="50"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8"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177" fontId="9" fillId="4" borderId="13" xfId="0" applyNumberFormat="1" applyFont="1" applyFill="1" applyBorder="1" applyAlignment="1">
      <alignment horizontal="right" vertical="center"/>
    </xf>
    <xf numFmtId="177" fontId="9" fillId="4" borderId="14" xfId="0" applyNumberFormat="1" applyFont="1" applyFill="1" applyBorder="1" applyAlignment="1">
      <alignment horizontal="right" vertical="center"/>
    </xf>
    <xf numFmtId="177" fontId="9" fillId="4" borderId="17" xfId="0" applyNumberFormat="1" applyFont="1" applyFill="1" applyBorder="1" applyAlignment="1">
      <alignment horizontal="right" vertical="center"/>
    </xf>
    <xf numFmtId="177" fontId="10" fillId="4" borderId="13" xfId="0" applyNumberFormat="1" applyFont="1" applyFill="1" applyBorder="1" applyAlignment="1">
      <alignment horizontal="right" vertical="center"/>
    </xf>
    <xf numFmtId="177" fontId="10" fillId="4" borderId="14" xfId="0" applyNumberFormat="1" applyFont="1" applyFill="1" applyBorder="1" applyAlignment="1">
      <alignment horizontal="right" vertical="center"/>
    </xf>
    <xf numFmtId="177" fontId="10" fillId="4" borderId="17" xfId="0"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184" fontId="4" fillId="3" borderId="22" xfId="0" applyNumberFormat="1" applyFont="1" applyFill="1" applyBorder="1" applyAlignment="1" applyProtection="1">
      <alignment horizontal="center" vertical="center" shrinkToFit="1"/>
      <protection locked="0"/>
    </xf>
    <xf numFmtId="184" fontId="4" fillId="3" borderId="23" xfId="0" applyNumberFormat="1" applyFont="1" applyFill="1" applyBorder="1" applyAlignment="1" applyProtection="1">
      <alignment horizontal="center" vertical="center" shrinkToFit="1"/>
      <protection locked="0"/>
    </xf>
    <xf numFmtId="184" fontId="4" fillId="3" borderId="24" xfId="0" applyNumberFormat="1" applyFont="1" applyFill="1" applyBorder="1" applyAlignment="1" applyProtection="1">
      <alignment horizontal="center" vertical="center" shrinkToFit="1"/>
      <protection locked="0"/>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6" fillId="4" borderId="23"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7" fontId="21" fillId="3" borderId="43" xfId="0" applyNumberFormat="1" applyFont="1" applyFill="1" applyBorder="1" applyAlignment="1" applyProtection="1">
      <alignment horizontal="center" vertical="center"/>
      <protection locked="0"/>
    </xf>
    <xf numFmtId="187" fontId="21" fillId="3" borderId="9" xfId="0" applyNumberFormat="1" applyFont="1" applyFill="1" applyBorder="1" applyAlignment="1" applyProtection="1">
      <alignment horizontal="center" vertical="center"/>
      <protection locked="0"/>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7" fontId="21" fillId="0" borderId="15" xfId="0" applyNumberFormat="1" applyFont="1" applyBorder="1" applyAlignment="1">
      <alignment horizontal="center" vertical="center"/>
    </xf>
    <xf numFmtId="187" fontId="21" fillId="0" borderId="16" xfId="0" applyNumberFormat="1" applyFont="1" applyBorder="1" applyAlignment="1">
      <alignment horizontal="center" vertical="center"/>
    </xf>
    <xf numFmtId="187" fontId="21" fillId="0" borderId="20" xfId="0" applyNumberFormat="1" applyFont="1" applyBorder="1" applyAlignment="1">
      <alignment horizontal="center" vertical="center"/>
    </xf>
    <xf numFmtId="187" fontId="21" fillId="0" borderId="10" xfId="0" applyNumberFormat="1" applyFont="1" applyBorder="1" applyAlignment="1">
      <alignment horizontal="center" vertical="center"/>
    </xf>
    <xf numFmtId="187" fontId="21" fillId="0" borderId="11" xfId="0" applyNumberFormat="1" applyFont="1" applyBorder="1" applyAlignment="1">
      <alignment horizontal="center" vertical="center"/>
    </xf>
    <xf numFmtId="187" fontId="21" fillId="0" borderId="12" xfId="0" applyNumberFormat="1" applyFont="1" applyBorder="1" applyAlignment="1">
      <alignment horizontal="center" vertical="center"/>
    </xf>
    <xf numFmtId="185" fontId="4" fillId="0" borderId="22" xfId="0" applyNumberFormat="1" applyFont="1" applyBorder="1" applyAlignment="1">
      <alignment horizontal="left" vertical="center"/>
    </xf>
    <xf numFmtId="185" fontId="4" fillId="0" borderId="23" xfId="0" applyNumberFormat="1" applyFont="1" applyBorder="1" applyAlignment="1">
      <alignment horizontal="left" vertical="center"/>
    </xf>
    <xf numFmtId="185" fontId="4" fillId="0" borderId="24" xfId="0" applyNumberFormat="1"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4" borderId="16" xfId="0" applyFont="1" applyFill="1" applyBorder="1">
      <alignment vertical="center"/>
    </xf>
    <xf numFmtId="0" fontId="24" fillId="4" borderId="16" xfId="0" applyFont="1" applyFill="1" applyBorder="1">
      <alignment vertical="center"/>
    </xf>
    <xf numFmtId="0" fontId="24" fillId="4" borderId="20" xfId="0" applyFont="1" applyFill="1" applyBorder="1">
      <alignment vertical="center"/>
    </xf>
    <xf numFmtId="177" fontId="7" fillId="0" borderId="25" xfId="1" applyNumberFormat="1" applyFont="1" applyFill="1" applyBorder="1" applyAlignment="1" applyProtection="1">
      <alignment horizontal="right" vertical="center" shrinkToFit="1"/>
    </xf>
    <xf numFmtId="177" fontId="7" fillId="0" borderId="26" xfId="1" applyNumberFormat="1" applyFont="1" applyFill="1" applyBorder="1" applyAlignment="1" applyProtection="1">
      <alignment horizontal="right" vertical="center" shrinkToFit="1"/>
    </xf>
    <xf numFmtId="177" fontId="7" fillId="0" borderId="28" xfId="1" applyNumberFormat="1" applyFont="1" applyFill="1" applyBorder="1" applyAlignment="1" applyProtection="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77" fontId="32" fillId="5" borderId="25" xfId="1" applyNumberFormat="1" applyFont="1" applyFill="1" applyBorder="1" applyAlignment="1" applyProtection="1">
      <alignment horizontal="right" vertical="center"/>
    </xf>
    <xf numFmtId="177" fontId="32" fillId="5" borderId="26" xfId="1" applyNumberFormat="1" applyFont="1" applyFill="1" applyBorder="1" applyAlignment="1" applyProtection="1">
      <alignment horizontal="right" vertical="center"/>
    </xf>
    <xf numFmtId="177" fontId="32" fillId="5" borderId="28" xfId="1" applyNumberFormat="1" applyFont="1" applyFill="1" applyBorder="1" applyAlignment="1" applyProtection="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53" xfId="0" applyFont="1" applyFill="1" applyBorder="1">
      <alignment vertical="center"/>
    </xf>
    <xf numFmtId="0" fontId="6" fillId="3" borderId="51" xfId="0" applyFont="1" applyFill="1" applyBorder="1">
      <alignmen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4" fillId="0" borderId="0" xfId="0" applyFont="1" applyAlignment="1">
      <alignment horizontal="center" vertical="center"/>
    </xf>
    <xf numFmtId="0" fontId="34" fillId="0" borderId="19"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8" xfId="0" applyFont="1" applyFill="1" applyBorder="1" applyAlignment="1">
      <alignment horizontal="left" vertical="center"/>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77" fontId="15" fillId="4" borderId="30" xfId="1" applyNumberFormat="1" applyFont="1" applyFill="1" applyBorder="1" applyProtection="1">
      <alignment vertical="center"/>
    </xf>
    <xf numFmtId="177" fontId="15" fillId="4" borderId="31" xfId="1" applyNumberFormat="1" applyFont="1" applyFill="1" applyBorder="1" applyAlignment="1" applyProtection="1">
      <alignment horizontal="right" vertical="center"/>
    </xf>
    <xf numFmtId="177" fontId="15" fillId="4" borderId="32" xfId="1" applyNumberFormat="1" applyFont="1" applyFill="1" applyBorder="1" applyAlignment="1" applyProtection="1">
      <alignment horizontal="right" vertical="center"/>
    </xf>
    <xf numFmtId="177" fontId="15" fillId="4" borderId="33" xfId="1" applyNumberFormat="1" applyFont="1" applyFill="1" applyBorder="1" applyAlignment="1" applyProtection="1">
      <alignment horizontal="right" vertical="center"/>
    </xf>
    <xf numFmtId="178" fontId="7" fillId="5" borderId="25" xfId="1" applyNumberFormat="1" applyFont="1" applyFill="1" applyBorder="1" applyAlignment="1" applyProtection="1">
      <alignment horizontal="center" vertical="center"/>
    </xf>
    <xf numFmtId="178" fontId="7" fillId="5" borderId="26" xfId="1" applyNumberFormat="1" applyFont="1" applyFill="1" applyBorder="1" applyAlignment="1" applyProtection="1">
      <alignment horizontal="center" vertical="center"/>
    </xf>
    <xf numFmtId="178" fontId="7" fillId="5" borderId="28" xfId="1" applyNumberFormat="1" applyFont="1" applyFill="1" applyBorder="1" applyAlignment="1" applyProtection="1">
      <alignment horizontal="center" vertical="center"/>
    </xf>
    <xf numFmtId="177" fontId="15" fillId="4" borderId="27" xfId="1" applyNumberFormat="1" applyFont="1" applyFill="1" applyBorder="1" applyProtection="1">
      <alignment vertical="center"/>
    </xf>
    <xf numFmtId="177" fontId="15" fillId="4" borderId="25" xfId="1" applyNumberFormat="1" applyFont="1" applyFill="1" applyBorder="1" applyAlignment="1" applyProtection="1">
      <alignment horizontal="right" vertical="center"/>
    </xf>
    <xf numFmtId="177" fontId="15" fillId="4" borderId="26" xfId="1" applyNumberFormat="1" applyFont="1" applyFill="1" applyBorder="1" applyAlignment="1" applyProtection="1">
      <alignment horizontal="right" vertical="center"/>
    </xf>
    <xf numFmtId="177" fontId="15" fillId="4" borderId="28" xfId="1" applyNumberFormat="1" applyFont="1" applyFill="1" applyBorder="1" applyAlignment="1" applyProtection="1">
      <alignment horizontal="right" vertical="center"/>
    </xf>
    <xf numFmtId="0" fontId="13" fillId="3" borderId="21" xfId="0" applyFont="1" applyFill="1" applyBorder="1" applyAlignment="1">
      <alignment horizontal="center" vertical="center"/>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5" xfId="0" applyFont="1" applyBorder="1" applyAlignment="1">
      <alignment horizontal="right" vertical="center"/>
    </xf>
    <xf numFmtId="0" fontId="7" fillId="0" borderId="28" xfId="0" applyFont="1" applyBorder="1" applyAlignment="1">
      <alignment horizontal="right" vertical="center"/>
    </xf>
    <xf numFmtId="177" fontId="7" fillId="0" borderId="25" xfId="1" applyNumberFormat="1" applyFont="1" applyBorder="1" applyAlignment="1">
      <alignment horizontal="right" vertical="center" shrinkToFit="1"/>
    </xf>
    <xf numFmtId="177" fontId="7" fillId="0" borderId="26" xfId="1" applyNumberFormat="1" applyFont="1" applyBorder="1" applyAlignment="1">
      <alignment horizontal="right" vertical="center" shrinkToFit="1"/>
    </xf>
    <xf numFmtId="177" fontId="7" fillId="0" borderId="28" xfId="1" applyNumberFormat="1" applyFont="1" applyBorder="1" applyAlignment="1">
      <alignment horizontal="right" vertical="center" shrinkToFi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177" fontId="15" fillId="4" borderId="36" xfId="0" applyNumberFormat="1" applyFont="1" applyFill="1" applyBorder="1">
      <alignment vertical="center"/>
    </xf>
    <xf numFmtId="177" fontId="15" fillId="4" borderId="41" xfId="1" applyNumberFormat="1" applyFont="1" applyFill="1" applyBorder="1" applyAlignment="1" applyProtection="1">
      <alignment horizontal="right" vertical="center"/>
    </xf>
    <xf numFmtId="177" fontId="15" fillId="4" borderId="42" xfId="1" applyNumberFormat="1" applyFont="1" applyFill="1" applyBorder="1" applyAlignment="1" applyProtection="1">
      <alignment horizontal="right" vertical="center"/>
    </xf>
    <xf numFmtId="177" fontId="15" fillId="4" borderId="38" xfId="1" applyNumberFormat="1" applyFont="1" applyFill="1" applyBorder="1" applyAlignment="1" applyProtection="1">
      <alignment horizontal="right" vertical="center"/>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1" xfId="0" applyFont="1" applyBorder="1" applyAlignment="1">
      <alignment horizontal="right" vertical="center"/>
    </xf>
    <xf numFmtId="0" fontId="7" fillId="0" borderId="33" xfId="0" applyFont="1" applyBorder="1" applyAlignment="1">
      <alignment horizontal="right" vertical="center"/>
    </xf>
    <xf numFmtId="177" fontId="7" fillId="0" borderId="31" xfId="1" applyNumberFormat="1" applyFont="1" applyBorder="1" applyAlignment="1">
      <alignment horizontal="right" vertical="center" shrinkToFit="1"/>
    </xf>
    <xf numFmtId="177" fontId="7" fillId="0" borderId="32" xfId="1" applyNumberFormat="1" applyFont="1" applyBorder="1" applyAlignment="1">
      <alignment horizontal="right" vertical="center" shrinkToFit="1"/>
    </xf>
    <xf numFmtId="177" fontId="7" fillId="0" borderId="33" xfId="1" applyNumberFormat="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77" fontId="32" fillId="5" borderId="31" xfId="1" applyNumberFormat="1" applyFont="1" applyFill="1" applyBorder="1" applyAlignment="1" applyProtection="1">
      <alignment horizontal="right" vertical="center"/>
    </xf>
    <xf numFmtId="177" fontId="32" fillId="5" borderId="32" xfId="1" applyNumberFormat="1" applyFont="1" applyFill="1" applyBorder="1" applyAlignment="1" applyProtection="1">
      <alignment horizontal="right" vertical="center"/>
    </xf>
    <xf numFmtId="177" fontId="32" fillId="5" borderId="33" xfId="1" applyNumberFormat="1" applyFont="1" applyFill="1" applyBorder="1" applyAlignment="1" applyProtection="1">
      <alignment horizontal="right" vertical="center"/>
    </xf>
    <xf numFmtId="0" fontId="5" fillId="4" borderId="39" xfId="0" applyFont="1" applyFill="1" applyBorder="1" applyAlignment="1">
      <alignment horizontal="left" vertical="center"/>
    </xf>
    <xf numFmtId="0" fontId="5" fillId="4" borderId="40" xfId="0" applyFont="1" applyFill="1" applyBorder="1" applyAlignment="1">
      <alignment horizontal="left" vertical="center"/>
    </xf>
    <xf numFmtId="0" fontId="5" fillId="4" borderId="7" xfId="0" applyFont="1" applyFill="1" applyBorder="1" applyAlignment="1">
      <alignment horizontal="left" vertical="center"/>
    </xf>
    <xf numFmtId="177" fontId="15" fillId="4" borderId="5" xfId="1" applyNumberFormat="1" applyFont="1" applyFill="1" applyBorder="1" applyProtection="1">
      <alignment vertical="center"/>
    </xf>
    <xf numFmtId="177" fontId="15" fillId="4" borderId="3" xfId="1" applyNumberFormat="1" applyFont="1" applyFill="1" applyBorder="1" applyProtection="1">
      <alignment vertical="center"/>
    </xf>
    <xf numFmtId="177" fontId="15" fillId="4" borderId="4" xfId="1" applyNumberFormat="1" applyFont="1" applyFill="1" applyBorder="1" applyProtection="1">
      <alignment vertical="center"/>
    </xf>
    <xf numFmtId="177" fontId="15" fillId="4" borderId="8" xfId="1" applyNumberFormat="1" applyFont="1" applyFill="1" applyBorder="1" applyProtection="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35" fillId="11" borderId="1"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29"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184" fontId="4" fillId="0" borderId="22" xfId="0" applyNumberFormat="1" applyFont="1" applyBorder="1" applyAlignment="1" applyProtection="1">
      <alignment horizontal="center" vertical="center" shrinkToFit="1"/>
      <protection hidden="1"/>
    </xf>
    <xf numFmtId="184" fontId="4" fillId="0" borderId="23" xfId="0" applyNumberFormat="1" applyFont="1" applyBorder="1" applyAlignment="1" applyProtection="1">
      <alignment horizontal="center" vertical="center" shrinkToFit="1"/>
      <protection hidden="1"/>
    </xf>
    <xf numFmtId="184" fontId="4" fillId="0" borderId="24" xfId="0" applyNumberFormat="1" applyFont="1" applyBorder="1" applyAlignment="1" applyProtection="1">
      <alignment horizontal="center" vertical="center" shrinkToFit="1"/>
      <protection hidden="1"/>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5" fillId="3" borderId="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15"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0" fontId="6" fillId="4" borderId="15" xfId="0" applyFont="1" applyFill="1" applyBorder="1">
      <alignment vertical="center"/>
    </xf>
    <xf numFmtId="0" fontId="4" fillId="0" borderId="39" xfId="0" applyFont="1" applyBorder="1">
      <alignment vertical="center"/>
    </xf>
    <xf numFmtId="0" fontId="4" fillId="0" borderId="40" xfId="0" applyFont="1" applyBorder="1">
      <alignment vertical="center"/>
    </xf>
    <xf numFmtId="0" fontId="4" fillId="0" borderId="7" xfId="0" applyFont="1" applyBorder="1">
      <alignment vertical="center"/>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186" fontId="4" fillId="0" borderId="50" xfId="0" applyNumberFormat="1" applyFont="1" applyBorder="1" applyAlignment="1">
      <alignment horizontal="center" vertical="center"/>
    </xf>
    <xf numFmtId="179" fontId="6" fillId="4" borderId="50" xfId="0" applyNumberFormat="1" applyFont="1" applyFill="1" applyBorder="1" applyAlignment="1">
      <alignment horizontal="center" vertical="center"/>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177" fontId="6" fillId="0" borderId="9" xfId="1" applyNumberFormat="1" applyFont="1" applyFill="1" applyBorder="1" applyProtection="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3" xfId="0" applyFont="1" applyBorder="1" applyAlignment="1">
      <alignment horizontal="right" vertical="center"/>
    </xf>
    <xf numFmtId="0" fontId="7" fillId="0" borderId="8" xfId="0" applyFont="1" applyBorder="1" applyAlignment="1">
      <alignment horizontal="right" vertical="center"/>
    </xf>
    <xf numFmtId="177" fontId="7" fillId="0" borderId="3" xfId="1" applyNumberFormat="1" applyFont="1" applyFill="1" applyBorder="1" applyAlignment="1" applyProtection="1">
      <alignment horizontal="right" vertical="center" shrinkToFit="1"/>
    </xf>
    <xf numFmtId="177" fontId="7" fillId="0" borderId="4" xfId="1" applyNumberFormat="1" applyFont="1" applyFill="1" applyBorder="1" applyAlignment="1" applyProtection="1">
      <alignment horizontal="right" vertical="center" shrinkToFit="1"/>
    </xf>
    <xf numFmtId="177" fontId="7" fillId="0" borderId="8" xfId="1" applyNumberFormat="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77" fontId="32" fillId="5" borderId="3" xfId="1" applyNumberFormat="1" applyFont="1" applyFill="1" applyBorder="1" applyAlignment="1" applyProtection="1">
      <alignment horizontal="right" vertical="center"/>
    </xf>
    <xf numFmtId="177" fontId="32" fillId="5" borderId="4" xfId="1" applyNumberFormat="1" applyFont="1" applyFill="1" applyBorder="1" applyAlignment="1" applyProtection="1">
      <alignment horizontal="right" vertical="center"/>
    </xf>
    <xf numFmtId="177" fontId="32" fillId="5" borderId="8" xfId="1" applyNumberFormat="1" applyFont="1" applyFill="1" applyBorder="1" applyAlignment="1" applyProtection="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36" fillId="11" borderId="3"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8" xfId="0" applyFont="1" applyFill="1" applyBorder="1" applyAlignment="1">
      <alignment horizontal="center" vertical="center"/>
    </xf>
    <xf numFmtId="56" fontId="7" fillId="0" borderId="31" xfId="0" applyNumberFormat="1" applyFont="1" applyBorder="1" applyAlignment="1">
      <alignment horizontal="left" vertical="center" shrinkToFit="1"/>
    </xf>
    <xf numFmtId="182" fontId="7" fillId="0" borderId="31" xfId="1" applyNumberFormat="1" applyFont="1" applyFill="1" applyBorder="1" applyAlignment="1" applyProtection="1">
      <alignment horizontal="right" vertical="center"/>
    </xf>
    <xf numFmtId="182" fontId="7" fillId="0" borderId="33" xfId="1" applyNumberFormat="1" applyFont="1" applyFill="1" applyBorder="1" applyAlignment="1" applyProtection="1">
      <alignment horizontal="right" vertical="center"/>
    </xf>
    <xf numFmtId="177" fontId="7" fillId="0" borderId="31" xfId="1" applyNumberFormat="1" applyFont="1" applyFill="1" applyBorder="1" applyAlignment="1" applyProtection="1">
      <alignment horizontal="right" vertical="center" shrinkToFit="1"/>
    </xf>
    <xf numFmtId="177" fontId="7" fillId="0" borderId="32" xfId="1" applyNumberFormat="1" applyFont="1" applyFill="1" applyBorder="1" applyAlignment="1" applyProtection="1">
      <alignment horizontal="right" vertical="center" shrinkToFit="1"/>
    </xf>
    <xf numFmtId="177" fontId="7" fillId="0" borderId="33" xfId="1" applyNumberFormat="1" applyFont="1" applyFill="1" applyBorder="1" applyAlignment="1" applyProtection="1">
      <alignment horizontal="right" vertical="center" shrinkToFi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3" fillId="3" borderId="9" xfId="0" applyFont="1" applyFill="1" applyBorder="1" applyAlignment="1">
      <alignment horizontal="center" vertical="center"/>
    </xf>
    <xf numFmtId="56" fontId="7" fillId="0" borderId="25" xfId="0" applyNumberFormat="1" applyFont="1" applyBorder="1" applyAlignment="1">
      <alignment horizontal="left" vertical="center" shrinkToFit="1"/>
    </xf>
    <xf numFmtId="182" fontId="7" fillId="0" borderId="25" xfId="1" applyNumberFormat="1" applyFont="1" applyFill="1" applyBorder="1" applyAlignment="1" applyProtection="1">
      <alignment horizontal="right" vertical="center"/>
    </xf>
    <xf numFmtId="182" fontId="7" fillId="0" borderId="28" xfId="1" applyNumberFormat="1" applyFont="1" applyFill="1" applyBorder="1" applyAlignment="1" applyProtection="1">
      <alignment horizontal="right"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5" fillId="3" borderId="22"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56" fontId="7" fillId="0" borderId="3" xfId="0" applyNumberFormat="1" applyFont="1" applyBorder="1" applyAlignment="1">
      <alignment horizontal="left" vertical="center" shrinkToFit="1"/>
    </xf>
    <xf numFmtId="182" fontId="7" fillId="0" borderId="3" xfId="1" applyNumberFormat="1" applyFont="1" applyFill="1" applyBorder="1" applyAlignment="1" applyProtection="1">
      <alignment horizontal="right" vertical="center"/>
    </xf>
    <xf numFmtId="182" fontId="7" fillId="0" borderId="8"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0" fillId="0" borderId="22" xfId="0" applyBorder="1" applyAlignment="1">
      <alignment horizontal="center" vertical="center"/>
    </xf>
    <xf numFmtId="0" fontId="0" fillId="0" borderId="24" xfId="0" applyBorder="1" applyAlignment="1">
      <alignment horizontal="center" vertical="center"/>
    </xf>
    <xf numFmtId="58" fontId="39" fillId="0" borderId="22" xfId="0" applyNumberFormat="1" applyFont="1" applyBorder="1" applyAlignment="1">
      <alignment horizontal="center" vertical="center"/>
    </xf>
    <xf numFmtId="58" fontId="39" fillId="0" borderId="24" xfId="0" applyNumberFormat="1" applyFont="1" applyBorder="1" applyAlignment="1">
      <alignment horizontal="center" vertical="center"/>
    </xf>
  </cellXfs>
  <cellStyles count="2">
    <cellStyle name="桁区切り" xfId="1" builtinId="6"/>
    <cellStyle name="標準" xfId="0" builtinId="0"/>
  </cellStyles>
  <dxfs count="4">
    <dxf>
      <font>
        <color rgb="FF0000FF"/>
      </font>
    </dxf>
    <dxf>
      <numFmt numFmtId="3" formatCode="#,##0"/>
    </dxf>
    <dxf>
      <font>
        <color rgb="FF0000FF"/>
      </font>
    </dxf>
    <dxf>
      <numFmt numFmtId="3" formatCode="#,##0"/>
    </dxf>
  </dxfs>
  <tableStyles count="0" defaultTableStyle="TableStyleMedium2" defaultPivotStyle="PivotStyleLight16"/>
  <colors>
    <mruColors>
      <color rgb="FF0000FF"/>
      <color rgb="FFCCFFFF"/>
      <color rgb="FF8B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H$2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I$2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19049</xdr:colOff>
      <xdr:row>28</xdr:row>
      <xdr:rowOff>66675</xdr:rowOff>
    </xdr:from>
    <xdr:to>
      <xdr:col>12</xdr:col>
      <xdr:colOff>228600</xdr:colOff>
      <xdr:row>30</xdr:row>
      <xdr:rowOff>105602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57174" y="5772150"/>
          <a:ext cx="3505201"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123824</xdr:colOff>
      <xdr:row>28</xdr:row>
      <xdr:rowOff>123825</xdr:rowOff>
    </xdr:from>
    <xdr:to>
      <xdr:col>1</xdr:col>
      <xdr:colOff>411824</xdr:colOff>
      <xdr:row>30</xdr:row>
      <xdr:rowOff>68925</xdr:rowOff>
    </xdr:to>
    <xdr:pic>
      <xdr:nvPicPr>
        <xdr:cNvPr id="3" name="Picture 4">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 y="582930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295275</xdr:colOff>
          <xdr:row>20</xdr:row>
          <xdr:rowOff>76200</xdr:rowOff>
        </xdr:from>
        <xdr:to>
          <xdr:col>25</xdr:col>
          <xdr:colOff>0</xdr:colOff>
          <xdr:row>21</xdr:row>
          <xdr:rowOff>142875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85725</xdr:rowOff>
        </xdr:from>
        <xdr:to>
          <xdr:col>22</xdr:col>
          <xdr:colOff>238125</xdr:colOff>
          <xdr:row>21</xdr:row>
          <xdr:rowOff>123825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76200</xdr:rowOff>
        </xdr:from>
        <xdr:to>
          <xdr:col>28</xdr:col>
          <xdr:colOff>0</xdr:colOff>
          <xdr:row>21</xdr:row>
          <xdr:rowOff>142875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76202</xdr:colOff>
      <xdr:row>28</xdr:row>
      <xdr:rowOff>66675</xdr:rowOff>
    </xdr:from>
    <xdr:to>
      <xdr:col>12</xdr:col>
      <xdr:colOff>228601</xdr:colOff>
      <xdr:row>30</xdr:row>
      <xdr:rowOff>105602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2" y="5772150"/>
          <a:ext cx="3533774"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123824</xdr:colOff>
      <xdr:row>28</xdr:row>
      <xdr:rowOff>123825</xdr:rowOff>
    </xdr:from>
    <xdr:to>
      <xdr:col>1</xdr:col>
      <xdr:colOff>411824</xdr:colOff>
      <xdr:row>30</xdr:row>
      <xdr:rowOff>68925</xdr:rowOff>
    </xdr:to>
    <xdr:pic>
      <xdr:nvPicPr>
        <xdr:cNvPr id="4" name="Picture 4">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 y="582930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295275</xdr:colOff>
          <xdr:row>20</xdr:row>
          <xdr:rowOff>76200</xdr:rowOff>
        </xdr:from>
        <xdr:to>
          <xdr:col>25</xdr:col>
          <xdr:colOff>0</xdr:colOff>
          <xdr:row>21</xdr:row>
          <xdr:rowOff>114300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95250</xdr:rowOff>
        </xdr:from>
        <xdr:to>
          <xdr:col>22</xdr:col>
          <xdr:colOff>238125</xdr:colOff>
          <xdr:row>21</xdr:row>
          <xdr:rowOff>104775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76200</xdr:rowOff>
        </xdr:from>
        <xdr:to>
          <xdr:col>28</xdr:col>
          <xdr:colOff>0</xdr:colOff>
          <xdr:row>21</xdr:row>
          <xdr:rowOff>114300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9526</xdr:colOff>
      <xdr:row>63</xdr:row>
      <xdr:rowOff>107949</xdr:rowOff>
    </xdr:from>
    <xdr:to>
      <xdr:col>9</xdr:col>
      <xdr:colOff>346351</xdr:colOff>
      <xdr:row>65</xdr:row>
      <xdr:rowOff>161049</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5251" y="11566524"/>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123825</xdr:colOff>
      <xdr:row>62</xdr:row>
      <xdr:rowOff>161925</xdr:rowOff>
    </xdr:from>
    <xdr:ext cx="324000" cy="324000"/>
    <xdr:pic>
      <xdr:nvPicPr>
        <xdr:cNvPr id="7" name="Picture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1515725"/>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20</xdr:col>
          <xdr:colOff>114300</xdr:colOff>
          <xdr:row>63</xdr:row>
          <xdr:rowOff>31750</xdr:rowOff>
        </xdr:from>
        <xdr:to>
          <xdr:col>31</xdr:col>
          <xdr:colOff>254025</xdr:colOff>
          <xdr:row>65</xdr:row>
          <xdr:rowOff>156850</xdr:rowOff>
        </xdr:to>
        <xdr:pic>
          <xdr:nvPicPr>
            <xdr:cNvPr id="10" name="図 9">
              <a:extLst>
                <a:ext uri="{FF2B5EF4-FFF2-40B4-BE49-F238E27FC236}">
                  <a16:creationId xmlns:a16="http://schemas.microsoft.com/office/drawing/2014/main" id="{00000000-0008-0000-0200-00000A000000}"/>
                </a:ext>
              </a:extLst>
            </xdr:cNvPr>
            <xdr:cNvPicPr>
              <a:picLocks noChangeArrowheads="1"/>
              <a:extLst>
                <a:ext uri="{84589F7E-364E-4C9E-8A38-B11213B215E9}">
                  <a14:cameraTool cellRange="Sheet1!$B$7:$F$7" spid="_x0000_s2409"/>
                </a:ext>
              </a:extLst>
            </xdr:cNvPicPr>
          </xdr:nvPicPr>
          <xdr:blipFill>
            <a:blip xmlns:r="http://schemas.openxmlformats.org/officeDocument/2006/relationships" r:embed="rId2"/>
            <a:srcRect/>
            <a:stretch>
              <a:fillRect/>
            </a:stretch>
          </xdr:blipFill>
          <xdr:spPr bwMode="auto">
            <a:xfrm>
              <a:off x="5210175" y="1155700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9526</xdr:colOff>
      <xdr:row>29</xdr:row>
      <xdr:rowOff>107949</xdr:rowOff>
    </xdr:from>
    <xdr:to>
      <xdr:col>9</xdr:col>
      <xdr:colOff>346351</xdr:colOff>
      <xdr:row>31</xdr:row>
      <xdr:rowOff>161049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51" y="5203824"/>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114300</xdr:colOff>
          <xdr:row>29</xdr:row>
          <xdr:rowOff>19050</xdr:rowOff>
        </xdr:from>
        <xdr:to>
          <xdr:col>31</xdr:col>
          <xdr:colOff>254025</xdr:colOff>
          <xdr:row>31</xdr:row>
          <xdr:rowOff>144150</xdr:rowOff>
        </xdr:to>
        <xdr:pic>
          <xdr:nvPicPr>
            <xdr:cNvPr id="20" name="図 19">
              <a:extLst>
                <a:ext uri="{FF2B5EF4-FFF2-40B4-BE49-F238E27FC236}">
                  <a16:creationId xmlns:a16="http://schemas.microsoft.com/office/drawing/2014/main" id="{00000000-0008-0000-0200-000014000000}"/>
                </a:ext>
              </a:extLst>
            </xdr:cNvPr>
            <xdr:cNvPicPr>
              <a:picLocks noChangeArrowheads="1"/>
              <a:extLst>
                <a:ext uri="{84589F7E-364E-4C9E-8A38-B11213B215E9}">
                  <a14:cameraTool cellRange="Sheet1!$B$7:$F$7" spid="_x0000_s2410"/>
                </a:ext>
              </a:extLst>
            </xdr:cNvPicPr>
          </xdr:nvPicPr>
          <xdr:blipFill>
            <a:blip xmlns:r="http://schemas.openxmlformats.org/officeDocument/2006/relationships" r:embed="rId2"/>
            <a:srcRect/>
            <a:stretch>
              <a:fillRect/>
            </a:stretch>
          </xdr:blipFill>
          <xdr:spPr bwMode="auto">
            <a:xfrm>
              <a:off x="5210175" y="518160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123825</xdr:colOff>
      <xdr:row>28</xdr:row>
      <xdr:rowOff>152400</xdr:rowOff>
    </xdr:from>
    <xdr:ext cx="324000" cy="324000"/>
    <xdr:pic>
      <xdr:nvPicPr>
        <xdr:cNvPr id="15" name="Picture 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143500"/>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11E3C-17D7-4AAA-BE3B-132669A57C53}">
  <dimension ref="A1:AM57"/>
  <sheetViews>
    <sheetView showZeros="0" topLeftCell="A6" zoomScaleNormal="100" workbookViewId="0">
      <selection activeCell="K21" sqref="K21:M21"/>
    </sheetView>
  </sheetViews>
  <sheetFormatPr defaultRowHeight="13.5"/>
  <cols>
    <col min="1" max="1" width="3.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4.625" style="2" customWidth="1"/>
    <col min="24" max="24" width="3.6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5.25" style="2" hidden="1" customWidth="1"/>
    <col min="36" max="37" width="7"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262" t="s">
        <v>32</v>
      </c>
      <c r="C2" s="263"/>
      <c r="D2" s="263"/>
      <c r="E2" s="263"/>
      <c r="F2" s="263"/>
      <c r="G2" s="263"/>
      <c r="H2" s="263"/>
      <c r="I2" s="263"/>
      <c r="J2" s="263"/>
      <c r="K2" s="263"/>
      <c r="L2" s="264"/>
      <c r="N2" s="265" t="s">
        <v>33</v>
      </c>
      <c r="O2" s="266"/>
      <c r="P2" s="266"/>
      <c r="Q2" s="267">
        <v>1234567893621</v>
      </c>
      <c r="R2" s="268"/>
      <c r="S2" s="268"/>
      <c r="T2" s="268"/>
      <c r="U2" s="268"/>
      <c r="V2" s="268"/>
      <c r="W2" s="269"/>
      <c r="Y2" s="270" t="s">
        <v>17</v>
      </c>
      <c r="Z2" s="271"/>
      <c r="AA2" s="272"/>
      <c r="AB2" s="273" t="str">
        <f ca="1">AH2</f>
        <v>2309-06173</v>
      </c>
      <c r="AC2" s="273"/>
      <c r="AD2" s="273"/>
      <c r="AE2" s="273"/>
      <c r="AF2" s="274"/>
      <c r="AG2" s="1"/>
      <c r="AH2" s="59" t="str">
        <f ca="1">RIGHT(TEXT(YEAR(B8),"0000"),2)&amp;TEXT(MONTH(B8),"00")&amp;"-"&amp;TEXT(INT(RAND()*100000),"00000")</f>
        <v>2309-06173</v>
      </c>
      <c r="AI2" s="59"/>
      <c r="AL2" s="43" t="s">
        <v>62</v>
      </c>
    </row>
    <row r="3" spans="1:38"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8" ht="15" customHeight="1">
      <c r="A4" s="1"/>
      <c r="B4" s="3" t="s">
        <v>12</v>
      </c>
      <c r="C4" s="244" t="s">
        <v>3</v>
      </c>
      <c r="D4" s="245"/>
      <c r="E4" s="245"/>
      <c r="F4" s="245"/>
      <c r="G4" s="245"/>
      <c r="H4" s="245"/>
      <c r="I4" s="245"/>
      <c r="J4" s="245"/>
      <c r="K4" s="245"/>
      <c r="L4" s="246"/>
      <c r="N4" s="247" t="s">
        <v>15</v>
      </c>
      <c r="O4" s="248"/>
      <c r="P4" s="248"/>
      <c r="Q4" s="248"/>
      <c r="R4" s="248"/>
      <c r="S4" s="249"/>
      <c r="T4" s="250" t="s">
        <v>14</v>
      </c>
      <c r="U4" s="251"/>
      <c r="V4" s="251"/>
      <c r="W4" s="251"/>
      <c r="X4" s="251"/>
      <c r="Y4" s="252"/>
      <c r="Z4" s="253" t="s">
        <v>16</v>
      </c>
      <c r="AA4" s="254"/>
      <c r="AB4" s="254"/>
      <c r="AC4" s="254"/>
      <c r="AD4" s="254"/>
      <c r="AE4" s="254"/>
      <c r="AF4" s="255"/>
      <c r="AG4" s="1"/>
      <c r="AH4" s="1"/>
    </row>
    <row r="5" spans="1:38" ht="18" customHeight="1">
      <c r="A5" s="1"/>
      <c r="B5" s="15">
        <v>1099</v>
      </c>
      <c r="C5" s="183" t="s">
        <v>77</v>
      </c>
      <c r="D5" s="184"/>
      <c r="E5" s="184"/>
      <c r="F5" s="184"/>
      <c r="G5" s="184"/>
      <c r="H5" s="184"/>
      <c r="I5" s="184"/>
      <c r="J5" s="184"/>
      <c r="K5" s="184"/>
      <c r="L5" s="185"/>
      <c r="N5" s="256">
        <f>IFERROR(M28,0)</f>
        <v>91488</v>
      </c>
      <c r="O5" s="257"/>
      <c r="P5" s="257"/>
      <c r="Q5" s="257"/>
      <c r="R5" s="257"/>
      <c r="S5" s="258"/>
      <c r="T5" s="256">
        <f ca="1">IF(Q2="","登録番号必須",Q28)</f>
        <v>9149</v>
      </c>
      <c r="U5" s="257"/>
      <c r="V5" s="257"/>
      <c r="W5" s="257"/>
      <c r="X5" s="257"/>
      <c r="Y5" s="258"/>
      <c r="Z5" s="259">
        <f ca="1">IFERROR(N5+T5,"")</f>
        <v>100637</v>
      </c>
      <c r="AA5" s="260"/>
      <c r="AB5" s="260"/>
      <c r="AC5" s="260"/>
      <c r="AD5" s="260"/>
      <c r="AE5" s="260"/>
      <c r="AF5" s="261"/>
      <c r="AG5" s="1"/>
    </row>
    <row r="6" spans="1:38" ht="18" customHeight="1">
      <c r="A6" s="1"/>
      <c r="B6" s="1"/>
      <c r="C6" s="1"/>
      <c r="D6" s="1"/>
      <c r="E6" s="1"/>
      <c r="F6" s="1"/>
      <c r="G6" s="1"/>
      <c r="H6" s="4"/>
      <c r="I6" s="4"/>
      <c r="J6" s="4"/>
      <c r="K6" s="4"/>
      <c r="L6" s="4"/>
      <c r="M6" s="4"/>
      <c r="N6" s="4"/>
      <c r="O6" s="4"/>
      <c r="Y6" s="4"/>
      <c r="Z6" s="4"/>
      <c r="AA6" s="1"/>
      <c r="AB6" s="1"/>
      <c r="AC6" s="1"/>
      <c r="AD6" s="1"/>
      <c r="AE6" s="1"/>
      <c r="AF6" s="1"/>
      <c r="AG6" s="1"/>
    </row>
    <row r="7" spans="1:38" ht="18" customHeight="1">
      <c r="A7" s="1"/>
      <c r="B7" s="213" t="s">
        <v>0</v>
      </c>
      <c r="C7" s="214"/>
      <c r="D7" s="214"/>
      <c r="E7" s="214"/>
      <c r="F7" s="215"/>
      <c r="G7" s="238" t="s">
        <v>1</v>
      </c>
      <c r="H7" s="238"/>
      <c r="I7" s="238" t="s">
        <v>2</v>
      </c>
      <c r="J7" s="238"/>
      <c r="K7" s="238"/>
      <c r="L7" s="238"/>
      <c r="N7" s="2" t="s">
        <v>23</v>
      </c>
      <c r="AG7" s="1"/>
    </row>
    <row r="8" spans="1:38" ht="18" customHeight="1">
      <c r="A8" s="1"/>
      <c r="B8" s="239">
        <v>45199</v>
      </c>
      <c r="C8" s="240"/>
      <c r="D8" s="240"/>
      <c r="E8" s="240"/>
      <c r="F8" s="241"/>
      <c r="G8" s="242">
        <v>1236541</v>
      </c>
      <c r="H8" s="242"/>
      <c r="I8" s="243"/>
      <c r="J8" s="243"/>
      <c r="K8" s="243"/>
      <c r="L8" s="243"/>
      <c r="N8" s="219" t="s">
        <v>9</v>
      </c>
      <c r="O8" s="220"/>
      <c r="P8" s="221"/>
      <c r="Q8" s="222" t="str">
        <f>C5</f>
        <v>〇〇〇化学工業　株式会社</v>
      </c>
      <c r="R8" s="223"/>
      <c r="S8" s="223"/>
      <c r="T8" s="223"/>
      <c r="U8" s="223"/>
      <c r="V8" s="223"/>
      <c r="W8" s="223"/>
      <c r="X8" s="223"/>
      <c r="Y8" s="223"/>
      <c r="Z8" s="224"/>
      <c r="AA8" s="224"/>
      <c r="AB8" s="224"/>
      <c r="AC8" s="224"/>
      <c r="AD8" s="224"/>
      <c r="AE8" s="224"/>
      <c r="AF8" s="225"/>
      <c r="AG8" s="1"/>
    </row>
    <row r="9" spans="1:38" ht="18" customHeight="1">
      <c r="A9" s="1"/>
      <c r="B9" s="213" t="s">
        <v>11</v>
      </c>
      <c r="C9" s="214"/>
      <c r="D9" s="214"/>
      <c r="E9" s="214"/>
      <c r="F9" s="214"/>
      <c r="G9" s="214"/>
      <c r="H9" s="214"/>
      <c r="I9" s="214"/>
      <c r="J9" s="214"/>
      <c r="K9" s="214"/>
      <c r="L9" s="215"/>
      <c r="N9" s="226" t="s">
        <v>21</v>
      </c>
      <c r="O9" s="227"/>
      <c r="P9" s="228"/>
      <c r="Q9" s="229">
        <v>1251254</v>
      </c>
      <c r="R9" s="230"/>
      <c r="S9" s="230"/>
      <c r="T9" s="230"/>
      <c r="U9" s="230"/>
      <c r="V9" s="231"/>
      <c r="W9" s="232" t="s">
        <v>22</v>
      </c>
      <c r="X9" s="233"/>
      <c r="Y9" s="234"/>
      <c r="Z9" s="235" t="s">
        <v>70</v>
      </c>
      <c r="AA9" s="236"/>
      <c r="AB9" s="236"/>
      <c r="AC9" s="236"/>
      <c r="AD9" s="236"/>
      <c r="AE9" s="236"/>
      <c r="AF9" s="237"/>
      <c r="AG9" s="1"/>
      <c r="AH9" s="8"/>
    </row>
    <row r="10" spans="1:38" ht="18" customHeight="1">
      <c r="A10" s="5"/>
      <c r="B10" s="183" t="s">
        <v>79</v>
      </c>
      <c r="C10" s="184"/>
      <c r="D10" s="184"/>
      <c r="E10" s="184"/>
      <c r="F10" s="184"/>
      <c r="G10" s="184"/>
      <c r="H10" s="184"/>
      <c r="I10" s="184"/>
      <c r="J10" s="184"/>
      <c r="K10" s="184"/>
      <c r="L10" s="185"/>
      <c r="N10" s="203" t="s">
        <v>40</v>
      </c>
      <c r="O10" s="204"/>
      <c r="P10" s="205"/>
      <c r="Q10" s="209" t="s">
        <v>72</v>
      </c>
      <c r="R10" s="210"/>
      <c r="S10" s="210"/>
      <c r="T10" s="210"/>
      <c r="U10" s="210"/>
      <c r="V10" s="210"/>
      <c r="W10" s="210"/>
      <c r="X10" s="210"/>
      <c r="Y10" s="210"/>
      <c r="Z10" s="210"/>
      <c r="AA10" s="210"/>
      <c r="AB10" s="210"/>
      <c r="AC10" s="210"/>
      <c r="AD10" s="210"/>
      <c r="AE10" s="210"/>
      <c r="AF10" s="211"/>
      <c r="AG10" s="1"/>
      <c r="AH10" s="212"/>
      <c r="AI10" s="212"/>
    </row>
    <row r="11" spans="1:38" ht="18" customHeight="1">
      <c r="A11" s="1"/>
      <c r="B11" s="213" t="s">
        <v>31</v>
      </c>
      <c r="C11" s="214"/>
      <c r="D11" s="214"/>
      <c r="E11" s="214"/>
      <c r="F11" s="214"/>
      <c r="G11" s="214"/>
      <c r="H11" s="214"/>
      <c r="I11" s="214"/>
      <c r="J11" s="214"/>
      <c r="K11" s="214"/>
      <c r="L11" s="215"/>
      <c r="N11" s="206"/>
      <c r="O11" s="207"/>
      <c r="P11" s="208"/>
      <c r="Q11" s="216" t="s">
        <v>81</v>
      </c>
      <c r="R11" s="217"/>
      <c r="S11" s="217"/>
      <c r="T11" s="217"/>
      <c r="U11" s="217"/>
      <c r="V11" s="217"/>
      <c r="W11" s="217"/>
      <c r="X11" s="217"/>
      <c r="Y11" s="217"/>
      <c r="Z11" s="217"/>
      <c r="AA11" s="217"/>
      <c r="AB11" s="217"/>
      <c r="AC11" s="217"/>
      <c r="AD11" s="217"/>
      <c r="AE11" s="217"/>
      <c r="AF11" s="218"/>
    </row>
    <row r="12" spans="1:38" ht="18" customHeight="1">
      <c r="A12" s="5"/>
      <c r="B12" s="183" t="s">
        <v>80</v>
      </c>
      <c r="C12" s="184"/>
      <c r="D12" s="184"/>
      <c r="E12" s="184"/>
      <c r="F12" s="184"/>
      <c r="G12" s="184"/>
      <c r="H12" s="184"/>
      <c r="I12" s="184"/>
      <c r="J12" s="184"/>
      <c r="K12" s="184"/>
      <c r="L12" s="185"/>
      <c r="N12" s="186" t="s">
        <v>84</v>
      </c>
      <c r="O12" s="187"/>
      <c r="P12" s="188"/>
      <c r="Q12" s="192" t="s">
        <v>85</v>
      </c>
      <c r="R12" s="192"/>
      <c r="S12" s="192"/>
      <c r="T12" s="192"/>
      <c r="U12" s="192"/>
      <c r="V12" s="192"/>
      <c r="W12" s="192"/>
      <c r="X12" s="192"/>
      <c r="Y12" s="192"/>
      <c r="Z12" s="192"/>
      <c r="AA12" s="192"/>
      <c r="AB12" s="192"/>
      <c r="AC12" s="192"/>
      <c r="AD12" s="194" t="s">
        <v>71</v>
      </c>
      <c r="AE12" s="194"/>
      <c r="AF12" s="195"/>
    </row>
    <row r="13" spans="1:38" ht="18" customHeight="1">
      <c r="A13" s="1"/>
      <c r="N13" s="189"/>
      <c r="O13" s="190"/>
      <c r="P13" s="191"/>
      <c r="Q13" s="193"/>
      <c r="R13" s="193"/>
      <c r="S13" s="193"/>
      <c r="T13" s="193"/>
      <c r="U13" s="193"/>
      <c r="V13" s="193"/>
      <c r="W13" s="193"/>
      <c r="X13" s="193"/>
      <c r="Y13" s="193"/>
      <c r="Z13" s="193"/>
      <c r="AA13" s="193"/>
      <c r="AB13" s="193"/>
      <c r="AC13" s="193"/>
      <c r="AD13" s="196"/>
      <c r="AE13" s="196"/>
      <c r="AF13" s="197"/>
    </row>
    <row r="14" spans="1:38" ht="15.95" customHeight="1">
      <c r="A14" s="1"/>
      <c r="B14" s="198" t="s">
        <v>63</v>
      </c>
      <c r="C14" s="199"/>
      <c r="D14" s="200"/>
      <c r="E14" s="198" t="s">
        <v>68</v>
      </c>
      <c r="F14" s="199"/>
      <c r="G14" s="200"/>
      <c r="H14" s="201" t="s">
        <v>67</v>
      </c>
      <c r="I14" s="201"/>
      <c r="J14" s="201"/>
      <c r="K14" s="201"/>
      <c r="L14" s="201"/>
      <c r="N14" s="202" t="s">
        <v>87</v>
      </c>
      <c r="O14" s="202"/>
      <c r="P14" s="202"/>
      <c r="Q14" s="202"/>
      <c r="R14" s="202"/>
      <c r="S14" s="202"/>
      <c r="T14" s="202"/>
      <c r="U14" s="202"/>
      <c r="V14" s="202"/>
      <c r="W14" s="202"/>
      <c r="X14" s="202"/>
      <c r="Y14" s="202"/>
      <c r="Z14" s="202"/>
      <c r="AA14" s="202"/>
      <c r="AB14" s="202"/>
      <c r="AC14" s="202"/>
      <c r="AD14" s="202"/>
      <c r="AE14" s="202"/>
      <c r="AF14" s="202"/>
      <c r="AL14" s="13"/>
    </row>
    <row r="15" spans="1:38" ht="15.95" customHeight="1">
      <c r="A15" s="1"/>
      <c r="B15" s="173">
        <v>10000000</v>
      </c>
      <c r="C15" s="174"/>
      <c r="D15" s="175"/>
      <c r="E15" s="173">
        <v>2000000</v>
      </c>
      <c r="F15" s="174"/>
      <c r="G15" s="175"/>
      <c r="H15" s="176">
        <f>B15-E15</f>
        <v>8000000</v>
      </c>
      <c r="I15" s="176"/>
      <c r="J15" s="176"/>
      <c r="K15" s="176"/>
      <c r="L15" s="176"/>
      <c r="N15" s="177"/>
      <c r="O15" s="177"/>
      <c r="P15" s="177"/>
      <c r="Q15" s="177"/>
      <c r="R15" s="177"/>
      <c r="S15" s="177"/>
      <c r="T15" s="177"/>
      <c r="U15" s="177"/>
      <c r="V15" s="177"/>
      <c r="W15" s="177"/>
      <c r="X15" s="177"/>
      <c r="Y15" s="177"/>
      <c r="Z15" s="177"/>
      <c r="AA15" s="177"/>
      <c r="AB15" s="177"/>
      <c r="AC15" s="177"/>
      <c r="AD15" s="177"/>
      <c r="AE15" s="177"/>
      <c r="AF15" s="177"/>
      <c r="AL15" s="13"/>
    </row>
    <row r="16" spans="1:38" ht="15.95" customHeight="1">
      <c r="A16" s="5"/>
      <c r="B16" s="178" t="s">
        <v>24</v>
      </c>
      <c r="C16" s="180" t="s">
        <v>28</v>
      </c>
      <c r="D16" s="181"/>
      <c r="E16" s="181"/>
      <c r="F16" s="182"/>
      <c r="G16" s="182"/>
      <c r="H16" s="182"/>
      <c r="I16" s="182"/>
      <c r="J16" s="182"/>
      <c r="K16" s="182"/>
      <c r="L16" s="182"/>
      <c r="M16" s="182"/>
      <c r="N16" s="182"/>
      <c r="O16" s="182"/>
      <c r="P16" s="182"/>
      <c r="Q16" s="182"/>
      <c r="R16" s="182"/>
      <c r="S16" s="182"/>
      <c r="T16" s="182"/>
    </row>
    <row r="17" spans="1:39" ht="15.95" customHeight="1">
      <c r="A17" s="1"/>
      <c r="B17" s="179"/>
      <c r="C17" s="182"/>
      <c r="D17" s="182"/>
      <c r="E17" s="182"/>
      <c r="F17" s="182"/>
      <c r="G17" s="182"/>
      <c r="H17" s="182"/>
      <c r="I17" s="182"/>
      <c r="J17" s="182"/>
      <c r="K17" s="182"/>
      <c r="L17" s="182"/>
      <c r="M17" s="182"/>
      <c r="N17" s="182"/>
      <c r="O17" s="182"/>
      <c r="P17" s="182"/>
      <c r="Q17" s="182"/>
      <c r="R17" s="182"/>
      <c r="S17" s="182"/>
      <c r="T17" s="182"/>
      <c r="U17" s="14" t="s">
        <v>29</v>
      </c>
    </row>
    <row r="18" spans="1:39" ht="15.95" customHeight="1">
      <c r="A18" s="1"/>
      <c r="B18" s="7" t="s">
        <v>52</v>
      </c>
      <c r="C18" s="168" t="s">
        <v>4</v>
      </c>
      <c r="D18" s="169"/>
      <c r="E18" s="169"/>
      <c r="F18" s="169"/>
      <c r="G18" s="170"/>
      <c r="H18" s="168" t="s">
        <v>5</v>
      </c>
      <c r="I18" s="170"/>
      <c r="J18" s="7" t="s">
        <v>6</v>
      </c>
      <c r="K18" s="168" t="s">
        <v>7</v>
      </c>
      <c r="L18" s="169"/>
      <c r="M18" s="170"/>
      <c r="N18" s="168" t="s">
        <v>10</v>
      </c>
      <c r="O18" s="170"/>
      <c r="P18" s="168" t="s">
        <v>8</v>
      </c>
      <c r="Q18" s="169"/>
      <c r="R18" s="169"/>
      <c r="S18" s="170"/>
      <c r="U18" s="171" t="s">
        <v>82</v>
      </c>
      <c r="V18" s="172"/>
      <c r="W18" s="172"/>
      <c r="X18" s="172"/>
      <c r="Y18" s="172"/>
      <c r="Z18" s="172"/>
      <c r="AA18" s="172"/>
      <c r="AB18" s="172"/>
      <c r="AC18" s="172"/>
      <c r="AD18" s="172"/>
      <c r="AE18" s="149" t="s">
        <v>34</v>
      </c>
      <c r="AF18" s="150"/>
      <c r="AI18" s="32">
        <f>SUM(AI19:AI23)</f>
        <v>5</v>
      </c>
      <c r="AK18" s="7" t="s">
        <v>51</v>
      </c>
      <c r="AL18" s="19" t="s">
        <v>55</v>
      </c>
    </row>
    <row r="19" spans="1:39" ht="15.95" customHeight="1">
      <c r="A19" s="1"/>
      <c r="B19" s="37">
        <v>45184</v>
      </c>
      <c r="C19" s="151" t="s">
        <v>73</v>
      </c>
      <c r="D19" s="152"/>
      <c r="E19" s="152"/>
      <c r="F19" s="152"/>
      <c r="G19" s="153"/>
      <c r="H19" s="154">
        <v>3</v>
      </c>
      <c r="I19" s="155"/>
      <c r="J19" s="23" t="s">
        <v>75</v>
      </c>
      <c r="K19" s="156">
        <v>25000</v>
      </c>
      <c r="L19" s="157"/>
      <c r="M19" s="158"/>
      <c r="N19" s="159">
        <f>IF(K19&lt;&gt;"",10,"")</f>
        <v>10</v>
      </c>
      <c r="O19" s="160"/>
      <c r="P19" s="161">
        <f>IFERROR(ROUND(IF(OR(B19="",C19=""),"",AK19*K19),0),0)</f>
        <v>75000</v>
      </c>
      <c r="Q19" s="162"/>
      <c r="R19" s="162"/>
      <c r="S19" s="163"/>
      <c r="U19" s="164" t="s">
        <v>83</v>
      </c>
      <c r="V19" s="165"/>
      <c r="W19" s="165"/>
      <c r="X19" s="165"/>
      <c r="Y19" s="165"/>
      <c r="Z19" s="165"/>
      <c r="AA19" s="165"/>
      <c r="AB19" s="165"/>
      <c r="AC19" s="165"/>
      <c r="AD19" s="165"/>
      <c r="AE19" s="166" t="s">
        <v>35</v>
      </c>
      <c r="AF19" s="167"/>
      <c r="AI19" s="32">
        <f>IF(H19=INT(H19),1,"ari")</f>
        <v>1</v>
      </c>
      <c r="AJ19" s="21">
        <f t="shared" ref="AJ19:AJ21" si="0">IFERROR(1/COUNTIF($N$19:$O$23,N19),0)</f>
        <v>0.33333333333333331</v>
      </c>
      <c r="AK19" s="34">
        <f>ROUND(H19,1)</f>
        <v>3</v>
      </c>
      <c r="AL19" s="19" t="s">
        <v>61</v>
      </c>
    </row>
    <row r="20" spans="1:39" ht="15.95" customHeight="1">
      <c r="A20" s="6"/>
      <c r="B20" s="38">
        <v>45184</v>
      </c>
      <c r="C20" s="140" t="s">
        <v>74</v>
      </c>
      <c r="D20" s="141"/>
      <c r="E20" s="141"/>
      <c r="F20" s="141"/>
      <c r="G20" s="142"/>
      <c r="H20" s="143">
        <v>1</v>
      </c>
      <c r="I20" s="144"/>
      <c r="J20" s="24" t="s">
        <v>69</v>
      </c>
      <c r="K20" s="118">
        <v>15124</v>
      </c>
      <c r="L20" s="119"/>
      <c r="M20" s="120"/>
      <c r="N20" s="121">
        <f t="shared" ref="N20:N23" si="1">IF(K20&lt;&gt;"",10,"")</f>
        <v>10</v>
      </c>
      <c r="O20" s="122"/>
      <c r="P20" s="123">
        <f>IFERROR(ROUND(IF(OR(B20="",C20=""),"",AK20*K20),0),0)</f>
        <v>15124</v>
      </c>
      <c r="Q20" s="124"/>
      <c r="R20" s="124"/>
      <c r="S20" s="125"/>
      <c r="U20" s="139" t="s">
        <v>37</v>
      </c>
      <c r="V20" s="139"/>
      <c r="W20" s="139"/>
      <c r="X20" s="139"/>
      <c r="Y20" s="139"/>
      <c r="Z20" s="139"/>
      <c r="AA20" s="139"/>
      <c r="AB20" s="139"/>
      <c r="AC20" s="139" t="s">
        <v>36</v>
      </c>
      <c r="AD20" s="139"/>
      <c r="AE20" s="139"/>
      <c r="AF20" s="139"/>
      <c r="AI20" s="32">
        <f t="shared" ref="AI20:AI23" si="2">IF(H20=INT(H20),1,"ari")</f>
        <v>1</v>
      </c>
      <c r="AJ20" s="21">
        <f t="shared" si="0"/>
        <v>0.33333333333333331</v>
      </c>
      <c r="AK20" s="35">
        <f>ROUND(H20,1)</f>
        <v>1</v>
      </c>
      <c r="AL20" s="19" t="s">
        <v>56</v>
      </c>
    </row>
    <row r="21" spans="1:39" ht="15.95" customHeight="1">
      <c r="A21" s="6"/>
      <c r="B21" s="38">
        <v>45184</v>
      </c>
      <c r="C21" s="140" t="s">
        <v>76</v>
      </c>
      <c r="D21" s="141"/>
      <c r="E21" s="141"/>
      <c r="F21" s="141"/>
      <c r="G21" s="142"/>
      <c r="H21" s="143">
        <v>1</v>
      </c>
      <c r="I21" s="144"/>
      <c r="J21" s="24" t="s">
        <v>69</v>
      </c>
      <c r="K21" s="118">
        <v>1364</v>
      </c>
      <c r="L21" s="119"/>
      <c r="M21" s="120"/>
      <c r="N21" s="121">
        <f t="shared" si="1"/>
        <v>10</v>
      </c>
      <c r="O21" s="122"/>
      <c r="P21" s="123">
        <f>IFERROR(ROUND(IF(OR(B21="",C21=""),"",AK21*K21),0),0)</f>
        <v>1364</v>
      </c>
      <c r="Q21" s="124"/>
      <c r="R21" s="124"/>
      <c r="S21" s="125"/>
      <c r="U21" s="145"/>
      <c r="V21" s="145"/>
      <c r="W21" s="145"/>
      <c r="X21" s="145"/>
      <c r="Y21" s="145"/>
      <c r="Z21" s="145"/>
      <c r="AA21" s="145"/>
      <c r="AB21" s="145"/>
      <c r="AC21" s="147">
        <v>1260000</v>
      </c>
      <c r="AD21" s="147"/>
      <c r="AE21" s="147"/>
      <c r="AF21" s="147"/>
      <c r="AH21" s="16">
        <v>2</v>
      </c>
      <c r="AI21" s="32">
        <f t="shared" si="2"/>
        <v>1</v>
      </c>
      <c r="AJ21" s="21">
        <f t="shared" si="0"/>
        <v>0.33333333333333331</v>
      </c>
      <c r="AK21" s="35">
        <f>ROUND(H21,1)</f>
        <v>1</v>
      </c>
      <c r="AL21" s="19" t="s">
        <v>57</v>
      </c>
    </row>
    <row r="22" spans="1:39" ht="15.95" customHeight="1">
      <c r="A22" s="1"/>
      <c r="B22" s="38"/>
      <c r="C22" s="140"/>
      <c r="D22" s="141"/>
      <c r="E22" s="141"/>
      <c r="F22" s="141"/>
      <c r="G22" s="142"/>
      <c r="H22" s="143"/>
      <c r="I22" s="144"/>
      <c r="J22" s="24"/>
      <c r="K22" s="118"/>
      <c r="L22" s="119"/>
      <c r="M22" s="120"/>
      <c r="N22" s="121" t="str">
        <f t="shared" si="1"/>
        <v/>
      </c>
      <c r="O22" s="122"/>
      <c r="P22" s="123">
        <f>IFERROR(ROUND(IF(OR(B22="",C22=""),"",AK22*K22),0),0)</f>
        <v>0</v>
      </c>
      <c r="Q22" s="124"/>
      <c r="R22" s="124"/>
      <c r="S22" s="125"/>
      <c r="U22" s="146"/>
      <c r="V22" s="146"/>
      <c r="W22" s="146"/>
      <c r="X22" s="146"/>
      <c r="Y22" s="146"/>
      <c r="Z22" s="146"/>
      <c r="AA22" s="146"/>
      <c r="AB22" s="146"/>
      <c r="AC22" s="148"/>
      <c r="AD22" s="148"/>
      <c r="AE22" s="148"/>
      <c r="AF22" s="148"/>
      <c r="AH22" s="1"/>
      <c r="AI22" s="32">
        <f t="shared" si="2"/>
        <v>1</v>
      </c>
      <c r="AJ22" s="21">
        <f>IFERROR(1/COUNTIF($N$19:$O$23,N22),0)</f>
        <v>0.14285714285714285</v>
      </c>
      <c r="AK22" s="35">
        <f>ROUND(H22,1)</f>
        <v>0</v>
      </c>
      <c r="AL22" s="19" t="s">
        <v>58</v>
      </c>
    </row>
    <row r="23" spans="1:39" ht="15.95" customHeight="1" thickBot="1">
      <c r="A23" s="1"/>
      <c r="B23" s="39"/>
      <c r="C23" s="126"/>
      <c r="D23" s="127"/>
      <c r="E23" s="127"/>
      <c r="F23" s="127"/>
      <c r="G23" s="128"/>
      <c r="H23" s="129"/>
      <c r="I23" s="130"/>
      <c r="J23" s="25"/>
      <c r="K23" s="131"/>
      <c r="L23" s="132"/>
      <c r="M23" s="133"/>
      <c r="N23" s="134" t="str">
        <f t="shared" si="1"/>
        <v/>
      </c>
      <c r="O23" s="135"/>
      <c r="P23" s="136">
        <f>IFERROR(ROUND(IF(OR(B23="",C23=""),"",AK23*K23),0),0)</f>
        <v>0</v>
      </c>
      <c r="Q23" s="137"/>
      <c r="R23" s="137"/>
      <c r="S23" s="138"/>
      <c r="U23" s="91" t="s">
        <v>25</v>
      </c>
      <c r="V23" s="92"/>
      <c r="W23" s="97" t="s">
        <v>78</v>
      </c>
      <c r="X23" s="97"/>
      <c r="Y23" s="97"/>
      <c r="Z23" s="97"/>
      <c r="AA23" s="97"/>
      <c r="AB23" s="97"/>
      <c r="AC23" s="97"/>
      <c r="AD23" s="97"/>
      <c r="AE23" s="97"/>
      <c r="AF23" s="98"/>
      <c r="AH23" s="1"/>
      <c r="AI23" s="32">
        <f t="shared" si="2"/>
        <v>1</v>
      </c>
      <c r="AJ23" s="21">
        <f>IFERROR(1/COUNTIF($N$19:$O$23,N23),0)</f>
        <v>0.14285714285714285</v>
      </c>
      <c r="AK23" s="36">
        <f>ROUND(H23,1)</f>
        <v>0</v>
      </c>
      <c r="AL23" s="19" t="s">
        <v>59</v>
      </c>
    </row>
    <row r="24" spans="1:39" ht="15.95" customHeight="1" thickTop="1">
      <c r="A24" s="1"/>
      <c r="B24" s="99" t="s">
        <v>19</v>
      </c>
      <c r="C24" s="100"/>
      <c r="D24" s="100"/>
      <c r="E24" s="100"/>
      <c r="F24" s="100"/>
      <c r="G24" s="100"/>
      <c r="H24" s="100"/>
      <c r="I24" s="101"/>
      <c r="J24" s="102" t="s">
        <v>10</v>
      </c>
      <c r="K24" s="103"/>
      <c r="L24" s="104"/>
      <c r="M24" s="105" t="s">
        <v>20</v>
      </c>
      <c r="N24" s="106"/>
      <c r="O24" s="106"/>
      <c r="P24" s="105"/>
      <c r="Q24" s="105" t="s">
        <v>13</v>
      </c>
      <c r="R24" s="105"/>
      <c r="S24" s="105"/>
      <c r="U24" s="93"/>
      <c r="V24" s="94"/>
      <c r="W24" s="107" t="s">
        <v>86</v>
      </c>
      <c r="X24" s="107"/>
      <c r="Y24" s="107"/>
      <c r="Z24" s="107"/>
      <c r="AA24" s="107"/>
      <c r="AB24" s="107"/>
      <c r="AC24" s="107"/>
      <c r="AD24" s="107"/>
      <c r="AE24" s="107"/>
      <c r="AF24" s="108"/>
      <c r="AH24" s="2">
        <f>COUNT(N19:N23)</f>
        <v>3</v>
      </c>
      <c r="AI24" s="2">
        <f>LARGE(N19:N23,AH24)</f>
        <v>10</v>
      </c>
      <c r="AJ24" s="21">
        <f>SUM(AJ19:AJ23)</f>
        <v>1.2857142857142856</v>
      </c>
      <c r="AK24" s="21"/>
      <c r="AL24" s="33" t="s">
        <v>60</v>
      </c>
    </row>
    <row r="25" spans="1:39" ht="15.95" customHeight="1">
      <c r="A25" s="1"/>
      <c r="B25" s="111"/>
      <c r="C25" s="112"/>
      <c r="D25" s="112"/>
      <c r="E25" s="112"/>
      <c r="F25" s="112"/>
      <c r="G25" s="112"/>
      <c r="H25" s="112"/>
      <c r="I25" s="113"/>
      <c r="J25" s="114">
        <f>MAX(N19:N23)</f>
        <v>10</v>
      </c>
      <c r="K25" s="115"/>
      <c r="L25" s="116"/>
      <c r="M25" s="117">
        <f ca="1">SUMIF($N$19:$S$23,J25,$P$19:$S$23)</f>
        <v>91488</v>
      </c>
      <c r="N25" s="117"/>
      <c r="O25" s="117"/>
      <c r="P25" s="117"/>
      <c r="Q25" s="71">
        <f ca="1">IF(Q2="","",IFERROR(ROUND(M25*J25/100,0),""))</f>
        <v>9149</v>
      </c>
      <c r="R25" s="72"/>
      <c r="S25" s="73"/>
      <c r="U25" s="95"/>
      <c r="V25" s="96"/>
      <c r="W25" s="109"/>
      <c r="X25" s="109"/>
      <c r="Y25" s="109"/>
      <c r="Z25" s="109"/>
      <c r="AA25" s="109"/>
      <c r="AB25" s="109"/>
      <c r="AC25" s="109"/>
      <c r="AD25" s="109"/>
      <c r="AE25" s="109"/>
      <c r="AF25" s="110"/>
      <c r="AH25" s="1"/>
      <c r="AI25" s="1"/>
    </row>
    <row r="26" spans="1:39" ht="15.95" customHeight="1">
      <c r="A26" s="1"/>
      <c r="B26" s="74"/>
      <c r="C26" s="75"/>
      <c r="D26" s="75"/>
      <c r="E26" s="75"/>
      <c r="F26" s="75"/>
      <c r="G26" s="75"/>
      <c r="H26" s="75"/>
      <c r="I26" s="76"/>
      <c r="J26" s="77" t="str">
        <f>IFERROR(IF(J25=$AI$24,"対象外",IF(J25&gt;$AI$24,$AI$24,"")),"対象外")</f>
        <v>対象外</v>
      </c>
      <c r="K26" s="78"/>
      <c r="L26" s="79"/>
      <c r="M26" s="80">
        <f ca="1">SUMIF(N19:P23,IF(J26="対象外",J27,J26),$P$19:$P$23)</f>
        <v>0</v>
      </c>
      <c r="N26" s="80"/>
      <c r="O26" s="80"/>
      <c r="P26" s="80"/>
      <c r="Q26" s="81" t="str">
        <f>IF(Q2="","",IF(J26="対象外","－",IFERROR(ROUND(M26*J26/100,0),"")))</f>
        <v>－</v>
      </c>
      <c r="R26" s="82"/>
      <c r="S26" s="83"/>
      <c r="AH26" s="1"/>
      <c r="AI26" s="1"/>
    </row>
    <row r="27" spans="1:39" ht="15.95" customHeight="1" thickBot="1">
      <c r="A27" s="1"/>
      <c r="B27" s="74"/>
      <c r="C27" s="75"/>
      <c r="D27" s="75"/>
      <c r="E27" s="75"/>
      <c r="F27" s="75"/>
      <c r="G27" s="75"/>
      <c r="H27" s="75"/>
      <c r="I27" s="76"/>
      <c r="J27" s="84" t="str">
        <f>IF(J26="対象外","","対象外")</f>
        <v/>
      </c>
      <c r="K27" s="85"/>
      <c r="L27" s="86"/>
      <c r="M27" s="87" t="str">
        <f ca="1">IF(SUM(M25:M26)&lt;&gt;M28,M28-SUM(M25,M26),"")</f>
        <v/>
      </c>
      <c r="N27" s="87"/>
      <c r="O27" s="87"/>
      <c r="P27" s="87"/>
      <c r="Q27" s="88" t="str">
        <f ca="1">IF(Q2="","",IF(J27="対象外","－",IFERROR(ROUND(M27*J27/100,0),"")))</f>
        <v/>
      </c>
      <c r="R27" s="89"/>
      <c r="S27" s="90"/>
      <c r="U27" s="12"/>
      <c r="V27" s="12"/>
      <c r="W27" s="12"/>
      <c r="X27" s="12"/>
      <c r="Y27" s="12"/>
      <c r="Z27" s="12"/>
      <c r="AA27" s="12"/>
      <c r="AB27" s="12"/>
      <c r="AC27" s="12"/>
      <c r="AD27" s="12"/>
      <c r="AE27" s="12"/>
      <c r="AF27" s="12"/>
      <c r="AH27" s="59"/>
      <c r="AI27" s="59"/>
    </row>
    <row r="28" spans="1:39" ht="15.95" customHeight="1" thickTop="1">
      <c r="A28" s="1"/>
      <c r="B28" s="60"/>
      <c r="C28" s="61"/>
      <c r="D28" s="61"/>
      <c r="E28" s="61"/>
      <c r="F28" s="61"/>
      <c r="G28" s="61"/>
      <c r="H28" s="61"/>
      <c r="I28" s="62"/>
      <c r="J28" s="63" t="s">
        <v>18</v>
      </c>
      <c r="K28" s="64"/>
      <c r="L28" s="65"/>
      <c r="M28" s="66">
        <f>SUM(P19:S23)</f>
        <v>91488</v>
      </c>
      <c r="N28" s="67"/>
      <c r="O28" s="67"/>
      <c r="P28" s="67"/>
      <c r="Q28" s="68">
        <f ca="1">IF(AJ24&gt;2,"税率見直",SUM(Q25:S27))</f>
        <v>9149</v>
      </c>
      <c r="R28" s="69"/>
      <c r="S28" s="70"/>
      <c r="AH28" s="59"/>
      <c r="AI28" s="59"/>
      <c r="AM28" s="22"/>
    </row>
    <row r="29" spans="1:39" ht="13.5" customHeight="1"/>
    <row r="30" spans="1:39">
      <c r="P30" s="54" t="s">
        <v>49</v>
      </c>
      <c r="Q30" s="54"/>
      <c r="R30" s="54"/>
      <c r="S30" s="54"/>
    </row>
    <row r="33" spans="2:32">
      <c r="B33" s="55" t="s">
        <v>53</v>
      </c>
      <c r="C33" s="55"/>
      <c r="D33" s="55"/>
      <c r="E33" s="55"/>
      <c r="F33" s="55"/>
    </row>
    <row r="34" spans="2:32">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8"/>
    </row>
    <row r="35" spans="2:32">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50"/>
    </row>
    <row r="36" spans="2:32">
      <c r="B36" s="48"/>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2:32">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row>
    <row r="38" spans="2:32">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50"/>
    </row>
    <row r="39" spans="2:32">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50"/>
    </row>
    <row r="40" spans="2:32">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row>
    <row r="41" spans="2:32">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row>
    <row r="42" spans="2:3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50"/>
    </row>
    <row r="43" spans="2:3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row>
    <row r="44" spans="2:3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50"/>
    </row>
    <row r="45" spans="2:3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2:32">
      <c r="B46" s="4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50"/>
    </row>
    <row r="47" spans="2:32">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50"/>
    </row>
    <row r="48" spans="2:32">
      <c r="B48" s="4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50"/>
    </row>
    <row r="49" spans="2:32">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50"/>
    </row>
    <row r="50" spans="2:32">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50"/>
    </row>
    <row r="51" spans="2:32">
      <c r="B51" s="4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50"/>
    </row>
    <row r="52" spans="2:32">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50"/>
    </row>
    <row r="53" spans="2:32">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50"/>
    </row>
    <row r="54" spans="2:32">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50"/>
    </row>
    <row r="55" spans="2:32">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50"/>
    </row>
    <row r="56" spans="2:32">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50"/>
    </row>
    <row r="57" spans="2:32">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3"/>
    </row>
  </sheetData>
  <sheetProtection selectLockedCells="1"/>
  <mergeCells count="136">
    <mergeCell ref="AH2:AI2"/>
    <mergeCell ref="Z4:AF4"/>
    <mergeCell ref="C5:L5"/>
    <mergeCell ref="N5:S5"/>
    <mergeCell ref="T5:Y5"/>
    <mergeCell ref="Z5:AF5"/>
    <mergeCell ref="B2:L2"/>
    <mergeCell ref="N2:P2"/>
    <mergeCell ref="Q2:W2"/>
    <mergeCell ref="Y2:AA2"/>
    <mergeCell ref="AB2:AF2"/>
    <mergeCell ref="B7:F7"/>
    <mergeCell ref="G7:H7"/>
    <mergeCell ref="I7:L7"/>
    <mergeCell ref="B8:F8"/>
    <mergeCell ref="G8:H8"/>
    <mergeCell ref="I8:L8"/>
    <mergeCell ref="C4:L4"/>
    <mergeCell ref="N4:S4"/>
    <mergeCell ref="T4:Y4"/>
    <mergeCell ref="B10:L10"/>
    <mergeCell ref="N10:P11"/>
    <mergeCell ref="Q10:AF10"/>
    <mergeCell ref="AH10:AI10"/>
    <mergeCell ref="B11:L11"/>
    <mergeCell ref="Q11:AF11"/>
    <mergeCell ref="N8:P8"/>
    <mergeCell ref="Q8:AF8"/>
    <mergeCell ref="B9:L9"/>
    <mergeCell ref="N9:P9"/>
    <mergeCell ref="Q9:V9"/>
    <mergeCell ref="W9:Y9"/>
    <mergeCell ref="Z9:AF9"/>
    <mergeCell ref="B15:D15"/>
    <mergeCell ref="E15:G15"/>
    <mergeCell ref="H15:L15"/>
    <mergeCell ref="N15:AF15"/>
    <mergeCell ref="B16:B17"/>
    <mergeCell ref="C16:T17"/>
    <mergeCell ref="B12:L12"/>
    <mergeCell ref="N12:P13"/>
    <mergeCell ref="Q12:AC13"/>
    <mergeCell ref="AD12:AF13"/>
    <mergeCell ref="B14:D14"/>
    <mergeCell ref="E14:G14"/>
    <mergeCell ref="H14:L14"/>
    <mergeCell ref="N14:AF14"/>
    <mergeCell ref="AE18:AF18"/>
    <mergeCell ref="C19:G19"/>
    <mergeCell ref="H19:I19"/>
    <mergeCell ref="K19:M19"/>
    <mergeCell ref="N19:O19"/>
    <mergeCell ref="P19:S19"/>
    <mergeCell ref="U19:AD19"/>
    <mergeCell ref="AE19:AF19"/>
    <mergeCell ref="C18:G18"/>
    <mergeCell ref="H18:I18"/>
    <mergeCell ref="K18:M18"/>
    <mergeCell ref="N18:O18"/>
    <mergeCell ref="P18:S18"/>
    <mergeCell ref="U18:AD18"/>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M25:P25"/>
    <mergeCell ref="K22:M22"/>
    <mergeCell ref="N22:O22"/>
    <mergeCell ref="P22:S22"/>
    <mergeCell ref="C23:G23"/>
    <mergeCell ref="H23:I23"/>
    <mergeCell ref="K23:M23"/>
    <mergeCell ref="N23:O23"/>
    <mergeCell ref="P23:S23"/>
    <mergeCell ref="AH27:AI27"/>
    <mergeCell ref="B28:I28"/>
    <mergeCell ref="J28:L28"/>
    <mergeCell ref="M28:P28"/>
    <mergeCell ref="Q28:S28"/>
    <mergeCell ref="AH28:AI28"/>
    <mergeCell ref="Q25:S25"/>
    <mergeCell ref="B26:I26"/>
    <mergeCell ref="J26:L26"/>
    <mergeCell ref="M26:P26"/>
    <mergeCell ref="Q26:S26"/>
    <mergeCell ref="B27:I27"/>
    <mergeCell ref="J27:L27"/>
    <mergeCell ref="M27:P27"/>
    <mergeCell ref="Q27:S27"/>
    <mergeCell ref="U23:V25"/>
    <mergeCell ref="W23:AF23"/>
    <mergeCell ref="B24:I24"/>
    <mergeCell ref="J24:L24"/>
    <mergeCell ref="M24:P24"/>
    <mergeCell ref="Q24:S24"/>
    <mergeCell ref="W24:AF25"/>
    <mergeCell ref="B25:I25"/>
    <mergeCell ref="J25:L25"/>
    <mergeCell ref="B38:AF38"/>
    <mergeCell ref="B39:AF39"/>
    <mergeCell ref="B40:AF40"/>
    <mergeCell ref="B41:AF41"/>
    <mergeCell ref="B42:AF42"/>
    <mergeCell ref="B43:AF43"/>
    <mergeCell ref="P30:S30"/>
    <mergeCell ref="B33:F33"/>
    <mergeCell ref="B34:AF34"/>
    <mergeCell ref="B35:AF35"/>
    <mergeCell ref="B36:AF36"/>
    <mergeCell ref="B37:AF37"/>
    <mergeCell ref="B56:AF56"/>
    <mergeCell ref="B57:AF57"/>
    <mergeCell ref="B50:AF50"/>
    <mergeCell ref="B51:AF51"/>
    <mergeCell ref="B52:AF52"/>
    <mergeCell ref="B53:AF53"/>
    <mergeCell ref="B54:AF54"/>
    <mergeCell ref="B55:AF55"/>
    <mergeCell ref="B44:AF44"/>
    <mergeCell ref="B45:AF45"/>
    <mergeCell ref="B46:AF46"/>
    <mergeCell ref="B47:AF47"/>
    <mergeCell ref="B48:AF48"/>
    <mergeCell ref="B49:AF49"/>
  </mergeCells>
  <phoneticPr fontId="2"/>
  <conditionalFormatting sqref="H19:I23">
    <cfRule type="expression" dxfId="3" priority="1">
      <formula>$AI$18=5</formula>
    </cfRule>
  </conditionalFormatting>
  <conditionalFormatting sqref="Q28:S28">
    <cfRule type="expression" dxfId="2" priority="2">
      <formula>$Q$28="税率見直"</formula>
    </cfRule>
  </conditionalFormatting>
  <dataValidations count="10">
    <dataValidation type="custom" imeMode="halfKatakana" allowBlank="1" showInputMessage="1" showErrorMessage="1" sqref="W23" xr:uid="{32276E0D-BCC4-46C5-B434-68C6E8AB367A}">
      <formula1>AND(LENB(W23)=LEN(W23))</formula1>
    </dataValidation>
    <dataValidation imeMode="halfAlpha" allowBlank="1" showInputMessage="1" showErrorMessage="1" prompt="数字7桁です" sqref="G8:H8" xr:uid="{F4C02CBA-EE29-4194-9E55-D61433B96DC5}"/>
    <dataValidation allowBlank="1" showInputMessage="1" showErrorMessage="1" prompt="市外局番から_x000a_入力例_x000a_03-3945-2312" sqref="Z9:AF9" xr:uid="{513EBC65-EDBA-4064-B3E6-2C9D121AB5F6}"/>
    <dataValidation imeMode="fullAlpha" allowBlank="1" showInputMessage="1" showErrorMessage="1" prompt="数字7文字_x000a_入力例_x000a_1130034_x000a_　　↓_x000a_〒113-0034" sqref="Q9:V9" xr:uid="{E39CC63C-8DC1-4862-8970-2BB17990822A}"/>
    <dataValidation type="textLength" imeMode="halfAlpha" operator="equal" allowBlank="1" showInputMessage="1" showErrorMessage="1" prompt="数字7文字で入力して下さい。_x000a_" sqref="AC21:AF22" xr:uid="{2FE54D93-C591-4152-B737-7C0BD8EA01E3}">
      <formula1>7</formula1>
    </dataValidation>
    <dataValidation imeMode="hiragana" allowBlank="1" showInputMessage="1" showErrorMessage="1" sqref="W24:AF25 U18:AD19" xr:uid="{85DDFF1A-A0C6-465F-9440-C1568323AFE3}"/>
    <dataValidation imeMode="halfAlpha" allowBlank="1" showInputMessage="1" showErrorMessage="1" sqref="H19:I23 B5 I8:L8" xr:uid="{E53871B0-9928-4209-BAFE-97A1E1CA9DF6}"/>
    <dataValidation type="custom" operator="greaterThan" allowBlank="1" showInputMessage="1" showErrorMessage="1" error="マイナス以外の入力は出来ません。" sqref="AK19:AK23" xr:uid="{C08DC68C-DB13-41AB-A1A1-C9C960FD0690}">
      <formula1>(C1*10)=TRUNC(C1*10)</formula1>
    </dataValidation>
    <dataValidation type="whole" imeMode="fullAlpha" allowBlank="1" showInputMessage="1" showErrorMessage="1" error="整数で入力して下さい。_x000a_小数点以下の入力は出来ません。" sqref="K19:M23" xr:uid="{CF7D881E-0D12-4FC4-8494-D5286CFDC755}">
      <formula1>-9999999</formula1>
      <formula2>99999999</formula2>
    </dataValidation>
    <dataValidation type="custom" errorStyle="warning" imeMode="halfAlpha" allowBlank="1" showInputMessage="1" showErrorMessage="1" error="整数13桁で入力して下さい。" prompt="数字13桁の登録番号を連続で入力して下さい_x000a_T及び－は不要です" sqref="Q2:W2" xr:uid="{E5DF2EE0-A3D3-495D-A6EF-8F3159BA5C21}">
      <formula1>AND(INT(Q2)=Q2,LEN(Q2)=13)</formula1>
    </dataValidation>
  </dataValidations>
  <pageMargins left="0.70866141732283472" right="0.31496062992125984"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22</xdr:col>
                    <xdr:colOff>295275</xdr:colOff>
                    <xdr:row>20</xdr:row>
                    <xdr:rowOff>76200</xdr:rowOff>
                  </from>
                  <to>
                    <xdr:col>25</xdr:col>
                    <xdr:colOff>0</xdr:colOff>
                    <xdr:row>21</xdr:row>
                    <xdr:rowOff>142875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20</xdr:col>
                    <xdr:colOff>28575</xdr:colOff>
                    <xdr:row>20</xdr:row>
                    <xdr:rowOff>85725</xdr:rowOff>
                  </from>
                  <to>
                    <xdr:col>22</xdr:col>
                    <xdr:colOff>238125</xdr:colOff>
                    <xdr:row>21</xdr:row>
                    <xdr:rowOff>123825</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25</xdr:col>
                    <xdr:colOff>66675</xdr:colOff>
                    <xdr:row>20</xdr:row>
                    <xdr:rowOff>76200</xdr:rowOff>
                  </from>
                  <to>
                    <xdr:col>28</xdr:col>
                    <xdr:colOff>0</xdr:colOff>
                    <xdr:row>21</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3C442A3-BE85-49BD-A5C2-7A60F38DF113}">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AN57"/>
  <sheetViews>
    <sheetView showZeros="0" tabSelected="1" zoomScaleNormal="100" workbookViewId="0">
      <selection activeCell="Q2" sqref="Q2:W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4.625" style="2" customWidth="1"/>
    <col min="24" max="24" width="3.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262" t="s">
        <v>32</v>
      </c>
      <c r="C2" s="263"/>
      <c r="D2" s="263"/>
      <c r="E2" s="263"/>
      <c r="F2" s="263"/>
      <c r="G2" s="263"/>
      <c r="H2" s="263"/>
      <c r="I2" s="263"/>
      <c r="J2" s="263"/>
      <c r="K2" s="263"/>
      <c r="L2" s="264"/>
      <c r="N2" s="265" t="s">
        <v>33</v>
      </c>
      <c r="O2" s="266"/>
      <c r="P2" s="266"/>
      <c r="Q2" s="267"/>
      <c r="R2" s="268"/>
      <c r="S2" s="268"/>
      <c r="T2" s="268"/>
      <c r="U2" s="268"/>
      <c r="V2" s="268"/>
      <c r="W2" s="269"/>
      <c r="Y2" s="270" t="s">
        <v>17</v>
      </c>
      <c r="Z2" s="271"/>
      <c r="AA2" s="272"/>
      <c r="AB2" s="282" t="str">
        <f ca="1">IF(AH2="",AI2,AH2)</f>
        <v>0001-95329</v>
      </c>
      <c r="AC2" s="282"/>
      <c r="AD2" s="282"/>
      <c r="AE2" s="282"/>
      <c r="AF2" s="283"/>
      <c r="AG2" s="1"/>
      <c r="AH2" s="47"/>
      <c r="AI2" s="59" t="str">
        <f ca="1">RIGHT(TEXT(YEAR(B8),"0000"),2)&amp;TEXT(MONTH(B8),"00")&amp;"-"&amp;TEXT(INT(RAND()*100000),"00000")</f>
        <v>0001-95329</v>
      </c>
      <c r="AJ2" s="59"/>
      <c r="AM2" s="46" t="s">
        <v>88</v>
      </c>
    </row>
    <row r="3" spans="1:39"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c r="AJ3" s="1"/>
    </row>
    <row r="4" spans="1:39" ht="15" customHeight="1">
      <c r="A4" s="1"/>
      <c r="B4" s="3" t="s">
        <v>12</v>
      </c>
      <c r="C4" s="244" t="s">
        <v>3</v>
      </c>
      <c r="D4" s="245"/>
      <c r="E4" s="245"/>
      <c r="F4" s="245"/>
      <c r="G4" s="245"/>
      <c r="H4" s="245"/>
      <c r="I4" s="245"/>
      <c r="J4" s="245"/>
      <c r="K4" s="245"/>
      <c r="L4" s="246"/>
      <c r="N4" s="247" t="s">
        <v>15</v>
      </c>
      <c r="O4" s="248"/>
      <c r="P4" s="248"/>
      <c r="Q4" s="248"/>
      <c r="R4" s="248"/>
      <c r="S4" s="249"/>
      <c r="T4" s="250" t="s">
        <v>14</v>
      </c>
      <c r="U4" s="251"/>
      <c r="V4" s="251"/>
      <c r="W4" s="251"/>
      <c r="X4" s="251"/>
      <c r="Y4" s="252"/>
      <c r="Z4" s="253" t="s">
        <v>16</v>
      </c>
      <c r="AA4" s="254"/>
      <c r="AB4" s="254"/>
      <c r="AC4" s="254"/>
      <c r="AD4" s="254"/>
      <c r="AE4" s="254"/>
      <c r="AF4" s="255"/>
      <c r="AG4" s="1"/>
      <c r="AH4" s="1"/>
      <c r="AI4" s="1"/>
      <c r="AM4" s="43" t="s">
        <v>62</v>
      </c>
    </row>
    <row r="5" spans="1:39" ht="18" customHeight="1">
      <c r="A5" s="1"/>
      <c r="B5" s="44"/>
      <c r="C5" s="183"/>
      <c r="D5" s="184"/>
      <c r="E5" s="184"/>
      <c r="F5" s="184"/>
      <c r="G5" s="184"/>
      <c r="H5" s="184"/>
      <c r="I5" s="184"/>
      <c r="J5" s="184"/>
      <c r="K5" s="184"/>
      <c r="L5" s="185"/>
      <c r="N5" s="256">
        <f>IFERROR(M28,0)</f>
        <v>0</v>
      </c>
      <c r="O5" s="257"/>
      <c r="P5" s="257"/>
      <c r="Q5" s="257"/>
      <c r="R5" s="257"/>
      <c r="S5" s="258"/>
      <c r="T5" s="256" t="str">
        <f>IF(Q2="","登録番号必須",Q28)</f>
        <v>登録番号必須</v>
      </c>
      <c r="U5" s="257"/>
      <c r="V5" s="257"/>
      <c r="W5" s="257"/>
      <c r="X5" s="257"/>
      <c r="Y5" s="258"/>
      <c r="Z5" s="259" t="str">
        <f>IFERROR(N5+T5,"")</f>
        <v/>
      </c>
      <c r="AA5" s="260"/>
      <c r="AB5" s="260"/>
      <c r="AC5" s="260"/>
      <c r="AD5" s="260"/>
      <c r="AE5" s="260"/>
      <c r="AF5" s="261"/>
      <c r="AG5" s="1"/>
      <c r="AH5" s="1"/>
    </row>
    <row r="6" spans="1:39" ht="18" customHeight="1">
      <c r="A6" s="1"/>
      <c r="B6" s="1"/>
      <c r="C6" s="1"/>
      <c r="D6" s="1"/>
      <c r="E6" s="1"/>
      <c r="F6" s="1"/>
      <c r="G6" s="1"/>
      <c r="H6" s="4"/>
      <c r="I6" s="4"/>
      <c r="J6" s="4"/>
      <c r="K6" s="4"/>
      <c r="L6" s="4"/>
      <c r="M6" s="4"/>
      <c r="N6" s="4"/>
      <c r="O6" s="4"/>
      <c r="Y6" s="4"/>
      <c r="Z6" s="4"/>
      <c r="AA6" s="1"/>
      <c r="AB6" s="1"/>
      <c r="AC6" s="1"/>
      <c r="AD6" s="1"/>
      <c r="AE6" s="1"/>
      <c r="AF6" s="1"/>
      <c r="AG6" s="1"/>
      <c r="AH6" s="1"/>
    </row>
    <row r="7" spans="1:39" ht="18" customHeight="1">
      <c r="A7" s="1"/>
      <c r="B7" s="213" t="s">
        <v>0</v>
      </c>
      <c r="C7" s="214"/>
      <c r="D7" s="214"/>
      <c r="E7" s="214"/>
      <c r="F7" s="215"/>
      <c r="G7" s="238" t="s">
        <v>1</v>
      </c>
      <c r="H7" s="238"/>
      <c r="I7" s="238" t="s">
        <v>2</v>
      </c>
      <c r="J7" s="238"/>
      <c r="K7" s="238"/>
      <c r="L7" s="238"/>
      <c r="N7" s="2" t="s">
        <v>23</v>
      </c>
      <c r="AG7" s="1"/>
      <c r="AH7" s="1"/>
    </row>
    <row r="8" spans="1:39" ht="18" customHeight="1">
      <c r="A8" s="1"/>
      <c r="B8" s="239"/>
      <c r="C8" s="240"/>
      <c r="D8" s="240"/>
      <c r="E8" s="240"/>
      <c r="F8" s="241"/>
      <c r="G8" s="242"/>
      <c r="H8" s="242"/>
      <c r="I8" s="243"/>
      <c r="J8" s="243"/>
      <c r="K8" s="243"/>
      <c r="L8" s="243"/>
      <c r="N8" s="219" t="s">
        <v>9</v>
      </c>
      <c r="O8" s="220"/>
      <c r="P8" s="221"/>
      <c r="Q8" s="222">
        <f>C5</f>
        <v>0</v>
      </c>
      <c r="R8" s="223"/>
      <c r="S8" s="223"/>
      <c r="T8" s="223"/>
      <c r="U8" s="223"/>
      <c r="V8" s="223"/>
      <c r="W8" s="223"/>
      <c r="X8" s="223"/>
      <c r="Y8" s="223"/>
      <c r="Z8" s="224"/>
      <c r="AA8" s="224"/>
      <c r="AB8" s="224"/>
      <c r="AC8" s="224"/>
      <c r="AD8" s="224"/>
      <c r="AE8" s="224"/>
      <c r="AF8" s="225"/>
      <c r="AG8" s="1"/>
      <c r="AH8" s="1"/>
    </row>
    <row r="9" spans="1:39" ht="18" customHeight="1">
      <c r="A9" s="1"/>
      <c r="B9" s="213" t="s">
        <v>11</v>
      </c>
      <c r="C9" s="214"/>
      <c r="D9" s="214"/>
      <c r="E9" s="214"/>
      <c r="F9" s="214"/>
      <c r="G9" s="214"/>
      <c r="H9" s="214"/>
      <c r="I9" s="214"/>
      <c r="J9" s="214"/>
      <c r="K9" s="214"/>
      <c r="L9" s="215"/>
      <c r="N9" s="226" t="s">
        <v>21</v>
      </c>
      <c r="O9" s="227"/>
      <c r="P9" s="228"/>
      <c r="Q9" s="229"/>
      <c r="R9" s="230"/>
      <c r="S9" s="230"/>
      <c r="T9" s="230"/>
      <c r="U9" s="230"/>
      <c r="V9" s="231"/>
      <c r="W9" s="232" t="s">
        <v>22</v>
      </c>
      <c r="X9" s="233"/>
      <c r="Y9" s="234"/>
      <c r="Z9" s="235"/>
      <c r="AA9" s="236"/>
      <c r="AB9" s="236"/>
      <c r="AC9" s="236"/>
      <c r="AD9" s="236"/>
      <c r="AE9" s="236"/>
      <c r="AF9" s="237"/>
      <c r="AG9" s="1"/>
      <c r="AH9" s="1"/>
      <c r="AI9" s="8"/>
    </row>
    <row r="10" spans="1:39" ht="18" customHeight="1">
      <c r="A10" s="5"/>
      <c r="B10" s="183"/>
      <c r="C10" s="184"/>
      <c r="D10" s="184"/>
      <c r="E10" s="184"/>
      <c r="F10" s="184"/>
      <c r="G10" s="184"/>
      <c r="H10" s="184"/>
      <c r="I10" s="184"/>
      <c r="J10" s="184"/>
      <c r="K10" s="184"/>
      <c r="L10" s="185"/>
      <c r="N10" s="203" t="s">
        <v>40</v>
      </c>
      <c r="O10" s="204"/>
      <c r="P10" s="205"/>
      <c r="Q10" s="209"/>
      <c r="R10" s="210"/>
      <c r="S10" s="210"/>
      <c r="T10" s="210"/>
      <c r="U10" s="210"/>
      <c r="V10" s="210"/>
      <c r="W10" s="210"/>
      <c r="X10" s="210"/>
      <c r="Y10" s="210"/>
      <c r="Z10" s="210"/>
      <c r="AA10" s="210"/>
      <c r="AB10" s="210"/>
      <c r="AC10" s="210"/>
      <c r="AD10" s="210"/>
      <c r="AE10" s="210"/>
      <c r="AF10" s="211"/>
      <c r="AG10" s="1"/>
      <c r="AH10" s="1"/>
      <c r="AI10" s="212"/>
      <c r="AJ10" s="212"/>
    </row>
    <row r="11" spans="1:39" ht="18" customHeight="1">
      <c r="A11" s="1"/>
      <c r="B11" s="213" t="s">
        <v>31</v>
      </c>
      <c r="C11" s="214"/>
      <c r="D11" s="214"/>
      <c r="E11" s="214"/>
      <c r="F11" s="214"/>
      <c r="G11" s="214"/>
      <c r="H11" s="214"/>
      <c r="I11" s="214"/>
      <c r="J11" s="214"/>
      <c r="K11" s="214"/>
      <c r="L11" s="215"/>
      <c r="N11" s="206"/>
      <c r="O11" s="207"/>
      <c r="P11" s="208"/>
      <c r="Q11" s="216"/>
      <c r="R11" s="217"/>
      <c r="S11" s="217"/>
      <c r="T11" s="217"/>
      <c r="U11" s="217"/>
      <c r="V11" s="217"/>
      <c r="W11" s="217"/>
      <c r="X11" s="217"/>
      <c r="Y11" s="217"/>
      <c r="Z11" s="217"/>
      <c r="AA11" s="217"/>
      <c r="AB11" s="217"/>
      <c r="AC11" s="217"/>
      <c r="AD11" s="217"/>
      <c r="AE11" s="217"/>
      <c r="AF11" s="218"/>
    </row>
    <row r="12" spans="1:39" ht="18" customHeight="1">
      <c r="A12" s="5"/>
      <c r="B12" s="183"/>
      <c r="C12" s="184"/>
      <c r="D12" s="184"/>
      <c r="E12" s="184"/>
      <c r="F12" s="184"/>
      <c r="G12" s="184"/>
      <c r="H12" s="184"/>
      <c r="I12" s="184"/>
      <c r="J12" s="184"/>
      <c r="K12" s="184"/>
      <c r="L12" s="185"/>
      <c r="N12" s="186" t="s">
        <v>84</v>
      </c>
      <c r="O12" s="187"/>
      <c r="P12" s="188"/>
      <c r="Q12" s="192"/>
      <c r="R12" s="192"/>
      <c r="S12" s="192"/>
      <c r="T12" s="192"/>
      <c r="U12" s="192"/>
      <c r="V12" s="192"/>
      <c r="W12" s="192"/>
      <c r="X12" s="192"/>
      <c r="Y12" s="192"/>
      <c r="Z12" s="192"/>
      <c r="AA12" s="192"/>
      <c r="AB12" s="192"/>
      <c r="AC12" s="192"/>
      <c r="AD12" s="194" t="s">
        <v>71</v>
      </c>
      <c r="AE12" s="194"/>
      <c r="AF12" s="195"/>
    </row>
    <row r="13" spans="1:39" ht="18" customHeight="1">
      <c r="A13" s="1"/>
      <c r="N13" s="189"/>
      <c r="O13" s="190"/>
      <c r="P13" s="191"/>
      <c r="Q13" s="193"/>
      <c r="R13" s="193"/>
      <c r="S13" s="193"/>
      <c r="T13" s="193"/>
      <c r="U13" s="193"/>
      <c r="V13" s="193"/>
      <c r="W13" s="193"/>
      <c r="X13" s="193"/>
      <c r="Y13" s="193"/>
      <c r="Z13" s="193"/>
      <c r="AA13" s="193"/>
      <c r="AB13" s="193"/>
      <c r="AC13" s="193"/>
      <c r="AD13" s="196"/>
      <c r="AE13" s="196"/>
      <c r="AF13" s="197"/>
    </row>
    <row r="14" spans="1:39" ht="15.95" customHeight="1">
      <c r="A14" s="1"/>
      <c r="B14" s="198" t="s">
        <v>63</v>
      </c>
      <c r="C14" s="199"/>
      <c r="D14" s="200"/>
      <c r="E14" s="198" t="s">
        <v>68</v>
      </c>
      <c r="F14" s="199"/>
      <c r="G14" s="200"/>
      <c r="H14" s="201" t="s">
        <v>67</v>
      </c>
      <c r="I14" s="201"/>
      <c r="J14" s="201"/>
      <c r="K14" s="201"/>
      <c r="L14" s="201"/>
      <c r="N14" s="202"/>
      <c r="O14" s="202"/>
      <c r="P14" s="202"/>
      <c r="Q14" s="202"/>
      <c r="R14" s="202"/>
      <c r="S14" s="202"/>
      <c r="T14" s="202"/>
      <c r="U14" s="202"/>
      <c r="V14" s="202"/>
      <c r="W14" s="202"/>
      <c r="X14" s="202"/>
      <c r="Y14" s="202"/>
      <c r="Z14" s="202"/>
      <c r="AA14" s="202"/>
      <c r="AB14" s="202"/>
      <c r="AC14" s="202"/>
      <c r="AD14" s="202"/>
      <c r="AE14" s="202"/>
      <c r="AF14" s="202"/>
      <c r="AM14" s="13"/>
    </row>
    <row r="15" spans="1:39" ht="15.95" customHeight="1">
      <c r="A15" s="1"/>
      <c r="B15" s="173"/>
      <c r="C15" s="174"/>
      <c r="D15" s="175"/>
      <c r="E15" s="173"/>
      <c r="F15" s="174"/>
      <c r="G15" s="175"/>
      <c r="H15" s="176">
        <f>B15-E15</f>
        <v>0</v>
      </c>
      <c r="I15" s="176"/>
      <c r="J15" s="176"/>
      <c r="K15" s="176"/>
      <c r="L15" s="176"/>
      <c r="N15" s="177"/>
      <c r="O15" s="177"/>
      <c r="P15" s="177"/>
      <c r="Q15" s="177"/>
      <c r="R15" s="177"/>
      <c r="S15" s="177"/>
      <c r="T15" s="177"/>
      <c r="U15" s="177"/>
      <c r="V15" s="177"/>
      <c r="W15" s="177"/>
      <c r="X15" s="177"/>
      <c r="Y15" s="177"/>
      <c r="Z15" s="177"/>
      <c r="AA15" s="177"/>
      <c r="AB15" s="177"/>
      <c r="AC15" s="177"/>
      <c r="AD15" s="177"/>
      <c r="AE15" s="177"/>
      <c r="AF15" s="177"/>
      <c r="AM15" s="13"/>
    </row>
    <row r="16" spans="1:39" ht="15.95" customHeight="1">
      <c r="A16" s="5"/>
      <c r="B16" s="178" t="s">
        <v>24</v>
      </c>
      <c r="C16" s="180" t="s">
        <v>28</v>
      </c>
      <c r="D16" s="181"/>
      <c r="E16" s="181"/>
      <c r="F16" s="182"/>
      <c r="G16" s="182"/>
      <c r="H16" s="182"/>
      <c r="I16" s="182"/>
      <c r="J16" s="182"/>
      <c r="K16" s="182"/>
      <c r="L16" s="182"/>
      <c r="M16" s="182"/>
      <c r="N16" s="182"/>
      <c r="O16" s="182"/>
      <c r="P16" s="182"/>
      <c r="Q16" s="182"/>
      <c r="R16" s="182"/>
      <c r="S16" s="182"/>
      <c r="T16" s="182"/>
    </row>
    <row r="17" spans="1:40" ht="15.95" customHeight="1">
      <c r="A17" s="1"/>
      <c r="B17" s="179"/>
      <c r="C17" s="182"/>
      <c r="D17" s="182"/>
      <c r="E17" s="182"/>
      <c r="F17" s="182"/>
      <c r="G17" s="182"/>
      <c r="H17" s="182"/>
      <c r="I17" s="182"/>
      <c r="J17" s="182"/>
      <c r="K17" s="182"/>
      <c r="L17" s="182"/>
      <c r="M17" s="182"/>
      <c r="N17" s="182"/>
      <c r="O17" s="182"/>
      <c r="P17" s="182"/>
      <c r="Q17" s="182"/>
      <c r="R17" s="182"/>
      <c r="S17" s="182"/>
      <c r="T17" s="182"/>
      <c r="U17" s="14" t="s">
        <v>29</v>
      </c>
    </row>
    <row r="18" spans="1:40" ht="15.95" customHeight="1">
      <c r="A18" s="1"/>
      <c r="B18" s="7" t="s">
        <v>52</v>
      </c>
      <c r="C18" s="168" t="s">
        <v>4</v>
      </c>
      <c r="D18" s="169"/>
      <c r="E18" s="169"/>
      <c r="F18" s="169"/>
      <c r="G18" s="170"/>
      <c r="H18" s="168" t="s">
        <v>5</v>
      </c>
      <c r="I18" s="170"/>
      <c r="J18" s="7" t="s">
        <v>6</v>
      </c>
      <c r="K18" s="168" t="s">
        <v>7</v>
      </c>
      <c r="L18" s="169"/>
      <c r="M18" s="170"/>
      <c r="N18" s="168" t="s">
        <v>10</v>
      </c>
      <c r="O18" s="170"/>
      <c r="P18" s="168" t="s">
        <v>8</v>
      </c>
      <c r="Q18" s="169"/>
      <c r="R18" s="169"/>
      <c r="S18" s="170"/>
      <c r="U18" s="171"/>
      <c r="V18" s="172"/>
      <c r="W18" s="172"/>
      <c r="X18" s="172"/>
      <c r="Y18" s="172"/>
      <c r="Z18" s="172"/>
      <c r="AA18" s="172"/>
      <c r="AB18" s="172"/>
      <c r="AC18" s="172"/>
      <c r="AD18" s="172"/>
      <c r="AE18" s="149" t="s">
        <v>34</v>
      </c>
      <c r="AF18" s="150"/>
      <c r="AJ18" s="32">
        <f>SUM(AJ19:AJ23)</f>
        <v>5</v>
      </c>
      <c r="AL18" s="7" t="s">
        <v>51</v>
      </c>
      <c r="AM18" s="19" t="s">
        <v>55</v>
      </c>
    </row>
    <row r="19" spans="1:40" ht="15.95" customHeight="1">
      <c r="A19" s="1"/>
      <c r="B19" s="37" t="s">
        <v>89</v>
      </c>
      <c r="C19" s="289"/>
      <c r="D19" s="290"/>
      <c r="E19" s="290"/>
      <c r="F19" s="290"/>
      <c r="G19" s="291"/>
      <c r="H19" s="154"/>
      <c r="I19" s="155"/>
      <c r="J19" s="23"/>
      <c r="K19" s="156"/>
      <c r="L19" s="157"/>
      <c r="M19" s="158"/>
      <c r="N19" s="287"/>
      <c r="O19" s="288"/>
      <c r="P19" s="161">
        <f>IFERROR(ROUND(IF(OR(B19="",C19=""),"",AL19*K19),0),0)</f>
        <v>0</v>
      </c>
      <c r="Q19" s="162"/>
      <c r="R19" s="162"/>
      <c r="S19" s="163"/>
      <c r="U19" s="164"/>
      <c r="V19" s="165"/>
      <c r="W19" s="165"/>
      <c r="X19" s="165"/>
      <c r="Y19" s="165"/>
      <c r="Z19" s="165"/>
      <c r="AA19" s="165"/>
      <c r="AB19" s="165"/>
      <c r="AC19" s="165"/>
      <c r="AD19" s="165"/>
      <c r="AE19" s="166" t="s">
        <v>35</v>
      </c>
      <c r="AF19" s="167"/>
      <c r="AJ19" s="32">
        <f>IF(H19=INT(H19),1,"ari")</f>
        <v>1</v>
      </c>
      <c r="AK19" s="21">
        <f t="shared" ref="AK19:AK21" si="0">IFERROR(1/COUNTIF($N$19:$O$23,N19),0)</f>
        <v>0</v>
      </c>
      <c r="AL19" s="34">
        <f>ROUND(H19,1)</f>
        <v>0</v>
      </c>
      <c r="AM19" s="19" t="s">
        <v>61</v>
      </c>
    </row>
    <row r="20" spans="1:40" ht="15.95" customHeight="1">
      <c r="A20" s="6"/>
      <c r="B20" s="38"/>
      <c r="C20" s="279"/>
      <c r="D20" s="280"/>
      <c r="E20" s="280"/>
      <c r="F20" s="280"/>
      <c r="G20" s="281"/>
      <c r="H20" s="143"/>
      <c r="I20" s="144"/>
      <c r="J20" s="24"/>
      <c r="K20" s="118"/>
      <c r="L20" s="119"/>
      <c r="M20" s="120"/>
      <c r="N20" s="275"/>
      <c r="O20" s="276"/>
      <c r="P20" s="123">
        <f>IFERROR(ROUND(IF(OR(B20="",C20=""),"",AL20*K20),0),0)</f>
        <v>0</v>
      </c>
      <c r="Q20" s="124"/>
      <c r="R20" s="124"/>
      <c r="S20" s="125"/>
      <c r="U20" s="139" t="s">
        <v>37</v>
      </c>
      <c r="V20" s="139"/>
      <c r="W20" s="139"/>
      <c r="X20" s="139"/>
      <c r="Y20" s="139"/>
      <c r="Z20" s="139"/>
      <c r="AA20" s="139"/>
      <c r="AB20" s="139"/>
      <c r="AC20" s="139" t="s">
        <v>36</v>
      </c>
      <c r="AD20" s="139"/>
      <c r="AE20" s="139"/>
      <c r="AF20" s="139"/>
      <c r="AJ20" s="32">
        <f t="shared" ref="AJ20:AJ23" si="1">IF(H20=INT(H20),1,"ari")</f>
        <v>1</v>
      </c>
      <c r="AK20" s="21">
        <f t="shared" si="0"/>
        <v>0</v>
      </c>
      <c r="AL20" s="35">
        <f>ROUND(H20,1)</f>
        <v>0</v>
      </c>
      <c r="AM20" s="19" t="s">
        <v>56</v>
      </c>
    </row>
    <row r="21" spans="1:40" ht="15.95" customHeight="1">
      <c r="A21" s="6"/>
      <c r="B21" s="38"/>
      <c r="C21" s="279"/>
      <c r="D21" s="280"/>
      <c r="E21" s="280"/>
      <c r="F21" s="280"/>
      <c r="G21" s="281"/>
      <c r="H21" s="143"/>
      <c r="I21" s="144"/>
      <c r="J21" s="24"/>
      <c r="K21" s="118"/>
      <c r="L21" s="119"/>
      <c r="M21" s="120"/>
      <c r="N21" s="275"/>
      <c r="O21" s="276"/>
      <c r="P21" s="123">
        <f>IFERROR(ROUND(IF(OR(B21="",C21=""),"",AL21*K21),0),0)</f>
        <v>0</v>
      </c>
      <c r="Q21" s="124"/>
      <c r="R21" s="124"/>
      <c r="S21" s="125"/>
      <c r="U21" s="145"/>
      <c r="V21" s="145"/>
      <c r="W21" s="145"/>
      <c r="X21" s="145"/>
      <c r="Y21" s="145"/>
      <c r="Z21" s="145"/>
      <c r="AA21" s="145"/>
      <c r="AB21" s="145"/>
      <c r="AC21" s="292"/>
      <c r="AD21" s="292"/>
      <c r="AE21" s="292"/>
      <c r="AF21" s="292"/>
      <c r="AI21" s="16">
        <v>2</v>
      </c>
      <c r="AJ21" s="32">
        <f t="shared" si="1"/>
        <v>1</v>
      </c>
      <c r="AK21" s="21">
        <f t="shared" si="0"/>
        <v>0</v>
      </c>
      <c r="AL21" s="35">
        <f>ROUND(H21,1)</f>
        <v>0</v>
      </c>
      <c r="AM21" s="19" t="s">
        <v>57</v>
      </c>
    </row>
    <row r="22" spans="1:40" ht="15.95" customHeight="1">
      <c r="A22" s="1"/>
      <c r="B22" s="38"/>
      <c r="C22" s="279"/>
      <c r="D22" s="280"/>
      <c r="E22" s="280"/>
      <c r="F22" s="280"/>
      <c r="G22" s="281"/>
      <c r="H22" s="143"/>
      <c r="I22" s="144"/>
      <c r="J22" s="24"/>
      <c r="K22" s="118"/>
      <c r="L22" s="119"/>
      <c r="M22" s="120"/>
      <c r="N22" s="275"/>
      <c r="O22" s="276"/>
      <c r="P22" s="123">
        <f>IFERROR(ROUND(IF(OR(B22="",C22=""),"",AL22*K22),0),0)</f>
        <v>0</v>
      </c>
      <c r="Q22" s="124"/>
      <c r="R22" s="124"/>
      <c r="S22" s="125"/>
      <c r="U22" s="146"/>
      <c r="V22" s="146"/>
      <c r="W22" s="146"/>
      <c r="X22" s="146"/>
      <c r="Y22" s="146"/>
      <c r="Z22" s="146"/>
      <c r="AA22" s="146"/>
      <c r="AB22" s="146"/>
      <c r="AC22" s="293"/>
      <c r="AD22" s="293"/>
      <c r="AE22" s="293"/>
      <c r="AF22" s="293"/>
      <c r="AI22" s="1"/>
      <c r="AJ22" s="32">
        <f t="shared" si="1"/>
        <v>1</v>
      </c>
      <c r="AK22" s="21">
        <f>IFERROR(1/COUNTIF($N$19:$O$23,N22),0)</f>
        <v>0</v>
      </c>
      <c r="AL22" s="35">
        <f>ROUND(H22,1)</f>
        <v>0</v>
      </c>
      <c r="AM22" s="19" t="s">
        <v>58</v>
      </c>
    </row>
    <row r="23" spans="1:40" ht="15.95" customHeight="1" thickBot="1">
      <c r="A23" s="1"/>
      <c r="B23" s="39"/>
      <c r="C23" s="284"/>
      <c r="D23" s="285"/>
      <c r="E23" s="285"/>
      <c r="F23" s="285"/>
      <c r="G23" s="286"/>
      <c r="H23" s="129"/>
      <c r="I23" s="130"/>
      <c r="J23" s="25"/>
      <c r="K23" s="131"/>
      <c r="L23" s="132"/>
      <c r="M23" s="133"/>
      <c r="N23" s="277"/>
      <c r="O23" s="278"/>
      <c r="P23" s="136">
        <f>IFERROR(ROUND(IF(OR(B23="",C23=""),"",AL23*K23),0),0)</f>
        <v>0</v>
      </c>
      <c r="Q23" s="137"/>
      <c r="R23" s="137"/>
      <c r="S23" s="138"/>
      <c r="U23" s="91" t="s">
        <v>25</v>
      </c>
      <c r="V23" s="92"/>
      <c r="W23" s="97"/>
      <c r="X23" s="97"/>
      <c r="Y23" s="97"/>
      <c r="Z23" s="97"/>
      <c r="AA23" s="97"/>
      <c r="AB23" s="97"/>
      <c r="AC23" s="97"/>
      <c r="AD23" s="97"/>
      <c r="AE23" s="97"/>
      <c r="AF23" s="98"/>
      <c r="AI23" s="1"/>
      <c r="AJ23" s="32">
        <f t="shared" si="1"/>
        <v>1</v>
      </c>
      <c r="AK23" s="21">
        <f>IFERROR(1/COUNTIF($N$19:$O$23,N23),0)</f>
        <v>0</v>
      </c>
      <c r="AL23" s="36">
        <f>ROUND(H23,1)</f>
        <v>0</v>
      </c>
      <c r="AM23" s="19" t="s">
        <v>59</v>
      </c>
    </row>
    <row r="24" spans="1:40" ht="15.95" customHeight="1" thickTop="1">
      <c r="A24" s="1"/>
      <c r="B24" s="99" t="s">
        <v>19</v>
      </c>
      <c r="C24" s="100"/>
      <c r="D24" s="100"/>
      <c r="E24" s="100"/>
      <c r="F24" s="100"/>
      <c r="G24" s="100"/>
      <c r="H24" s="100"/>
      <c r="I24" s="101"/>
      <c r="J24" s="102" t="s">
        <v>10</v>
      </c>
      <c r="K24" s="103"/>
      <c r="L24" s="104"/>
      <c r="M24" s="105" t="s">
        <v>20</v>
      </c>
      <c r="N24" s="106"/>
      <c r="O24" s="106"/>
      <c r="P24" s="105"/>
      <c r="Q24" s="105" t="s">
        <v>13</v>
      </c>
      <c r="R24" s="105"/>
      <c r="S24" s="105"/>
      <c r="U24" s="93"/>
      <c r="V24" s="94"/>
      <c r="W24" s="107"/>
      <c r="X24" s="107"/>
      <c r="Y24" s="107"/>
      <c r="Z24" s="107"/>
      <c r="AA24" s="107"/>
      <c r="AB24" s="107"/>
      <c r="AC24" s="107"/>
      <c r="AD24" s="107"/>
      <c r="AE24" s="107"/>
      <c r="AF24" s="108"/>
      <c r="AI24" s="2">
        <f>COUNT(N19:N23)</f>
        <v>0</v>
      </c>
      <c r="AJ24" s="2" t="e">
        <f>LARGE(N19:N23,AI24)</f>
        <v>#NUM!</v>
      </c>
      <c r="AK24" s="21">
        <f>SUM(AK19:AK23)</f>
        <v>0</v>
      </c>
      <c r="AL24" s="21"/>
      <c r="AM24" s="33" t="s">
        <v>60</v>
      </c>
    </row>
    <row r="25" spans="1:40" ht="15.95" customHeight="1">
      <c r="A25" s="1"/>
      <c r="B25" s="111"/>
      <c r="C25" s="112"/>
      <c r="D25" s="112"/>
      <c r="E25" s="112"/>
      <c r="F25" s="112"/>
      <c r="G25" s="112"/>
      <c r="H25" s="112"/>
      <c r="I25" s="113"/>
      <c r="J25" s="114">
        <f>MAX(N19:N23)</f>
        <v>0</v>
      </c>
      <c r="K25" s="115"/>
      <c r="L25" s="116"/>
      <c r="M25" s="117">
        <f ca="1">SUMIF($N$19:$S$23,J25,$P$19:$S$23)</f>
        <v>0</v>
      </c>
      <c r="N25" s="117"/>
      <c r="O25" s="117"/>
      <c r="P25" s="117"/>
      <c r="Q25" s="71" t="str">
        <f>IF(Q2="","",IFERROR(ROUND(M25*J25/100,0),""))</f>
        <v/>
      </c>
      <c r="R25" s="72"/>
      <c r="S25" s="73"/>
      <c r="U25" s="95"/>
      <c r="V25" s="96"/>
      <c r="W25" s="109"/>
      <c r="X25" s="109"/>
      <c r="Y25" s="109"/>
      <c r="Z25" s="109"/>
      <c r="AA25" s="109"/>
      <c r="AB25" s="109"/>
      <c r="AC25" s="109"/>
      <c r="AD25" s="109"/>
      <c r="AE25" s="109"/>
      <c r="AF25" s="110"/>
      <c r="AI25" s="1"/>
      <c r="AJ25" s="1"/>
    </row>
    <row r="26" spans="1:40" ht="15.95" customHeight="1">
      <c r="A26" s="1"/>
      <c r="B26" s="74"/>
      <c r="C26" s="75"/>
      <c r="D26" s="75"/>
      <c r="E26" s="75"/>
      <c r="F26" s="75"/>
      <c r="G26" s="75"/>
      <c r="H26" s="75"/>
      <c r="I26" s="76"/>
      <c r="J26" s="77" t="str">
        <f>IFERROR(IF(J25=$AJ$24,"対象外",IF(J25&gt;$AJ$24,$AJ$24,"")),"対象外")</f>
        <v>対象外</v>
      </c>
      <c r="K26" s="78"/>
      <c r="L26" s="79"/>
      <c r="M26" s="80">
        <f ca="1">SUMIF(N19:P23,IF(J26="対象外",J27,J26),$P$19:$P$23)</f>
        <v>0</v>
      </c>
      <c r="N26" s="80"/>
      <c r="O26" s="80"/>
      <c r="P26" s="80"/>
      <c r="Q26" s="81" t="str">
        <f>IF(Q2="","",IF(J26="対象外","－",IFERROR(ROUND(M26*J26/100,0),"")))</f>
        <v/>
      </c>
      <c r="R26" s="82"/>
      <c r="S26" s="83"/>
      <c r="AI26" s="1"/>
      <c r="AJ26" s="1"/>
    </row>
    <row r="27" spans="1:40" ht="15.95" customHeight="1" thickBot="1">
      <c r="A27" s="1"/>
      <c r="B27" s="74"/>
      <c r="C27" s="75"/>
      <c r="D27" s="75"/>
      <c r="E27" s="75"/>
      <c r="F27" s="75"/>
      <c r="G27" s="75"/>
      <c r="H27" s="75"/>
      <c r="I27" s="76"/>
      <c r="J27" s="84" t="str">
        <f>IF(J26="対象外","","対象外")</f>
        <v/>
      </c>
      <c r="K27" s="85"/>
      <c r="L27" s="86"/>
      <c r="M27" s="87" t="str">
        <f ca="1">IF(SUM(M25:M26)&lt;&gt;M28,M28-SUM(M25,M26),"")</f>
        <v/>
      </c>
      <c r="N27" s="87"/>
      <c r="O27" s="87"/>
      <c r="P27" s="87"/>
      <c r="Q27" s="88" t="str">
        <f>IF(Q2="","",IF(J27="対象外","－",IFERROR(ROUND(M27*J27/100,0),"")))</f>
        <v/>
      </c>
      <c r="R27" s="89"/>
      <c r="S27" s="90"/>
      <c r="U27" s="12"/>
      <c r="V27" s="12"/>
      <c r="W27" s="12"/>
      <c r="X27" s="12"/>
      <c r="Y27" s="12"/>
      <c r="Z27" s="12"/>
      <c r="AA27" s="12"/>
      <c r="AB27" s="12"/>
      <c r="AC27" s="12"/>
      <c r="AD27" s="12"/>
      <c r="AE27" s="12"/>
      <c r="AF27" s="12"/>
      <c r="AI27" s="59"/>
      <c r="AJ27" s="59"/>
    </row>
    <row r="28" spans="1:40" ht="15.95" customHeight="1" thickTop="1">
      <c r="A28" s="1"/>
      <c r="B28" s="60"/>
      <c r="C28" s="61"/>
      <c r="D28" s="61"/>
      <c r="E28" s="61"/>
      <c r="F28" s="61"/>
      <c r="G28" s="61"/>
      <c r="H28" s="61"/>
      <c r="I28" s="62"/>
      <c r="J28" s="63" t="s">
        <v>18</v>
      </c>
      <c r="K28" s="64"/>
      <c r="L28" s="65"/>
      <c r="M28" s="66">
        <f>SUM(P19:S23)</f>
        <v>0</v>
      </c>
      <c r="N28" s="67"/>
      <c r="O28" s="67"/>
      <c r="P28" s="67"/>
      <c r="Q28" s="68">
        <f>IF(AK24&gt;2,"税率見直",SUM(Q25:S27))</f>
        <v>0</v>
      </c>
      <c r="R28" s="69"/>
      <c r="S28" s="70"/>
      <c r="AI28" s="59"/>
      <c r="AJ28" s="59"/>
      <c r="AN28" s="22"/>
    </row>
    <row r="29" spans="1:40" ht="13.5" customHeight="1"/>
    <row r="30" spans="1:40">
      <c r="P30" s="54" t="s">
        <v>49</v>
      </c>
      <c r="Q30" s="54"/>
      <c r="R30" s="54"/>
      <c r="S30" s="54"/>
    </row>
    <row r="33" spans="2:32">
      <c r="B33" s="55" t="s">
        <v>53</v>
      </c>
      <c r="C33" s="55"/>
      <c r="D33" s="55"/>
      <c r="E33" s="55"/>
      <c r="F33" s="55"/>
    </row>
    <row r="34" spans="2:32">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8"/>
    </row>
    <row r="35" spans="2:32">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50"/>
    </row>
    <row r="36" spans="2:32">
      <c r="B36" s="48"/>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2:32">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row>
    <row r="38" spans="2:32">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50"/>
    </row>
    <row r="39" spans="2:32">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50"/>
    </row>
    <row r="40" spans="2:32">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row>
    <row r="41" spans="2:32">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row>
    <row r="42" spans="2:3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50"/>
    </row>
    <row r="43" spans="2:3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row>
    <row r="44" spans="2:3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50"/>
    </row>
    <row r="45" spans="2:3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2:32">
      <c r="B46" s="4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50"/>
    </row>
    <row r="47" spans="2:32">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50"/>
    </row>
    <row r="48" spans="2:32">
      <c r="B48" s="4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50"/>
    </row>
    <row r="49" spans="2:32">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50"/>
    </row>
    <row r="50" spans="2:32">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50"/>
    </row>
    <row r="51" spans="2:32">
      <c r="B51" s="4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50"/>
    </row>
    <row r="52" spans="2:32">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50"/>
    </row>
    <row r="53" spans="2:32">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50"/>
    </row>
    <row r="54" spans="2:32">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50"/>
    </row>
    <row r="55" spans="2:32">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50"/>
    </row>
    <row r="56" spans="2:32">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50"/>
    </row>
    <row r="57" spans="2:32">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3"/>
    </row>
  </sheetData>
  <sheetProtection algorithmName="SHA-512" hashValue="vOYAcYgLyIs5qYAr7MKVaxnCOfbG8x3es7PfFQ6pV2XASUbT5F/5D41vZEXpWUJHW8V48Pl+Oy3Ich9R2XPg/A==" saltValue="LB2JZPf5BbJ+rxeJSzWW4w==" spinCount="100000" sheet="1" selectLockedCells="1"/>
  <mergeCells count="136">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 ref="B33:F33"/>
    <mergeCell ref="B34:AF34"/>
    <mergeCell ref="B35:AF35"/>
    <mergeCell ref="B36:AF36"/>
    <mergeCell ref="B37:AF37"/>
    <mergeCell ref="B38:AF38"/>
    <mergeCell ref="B39:AF39"/>
    <mergeCell ref="B40:AF40"/>
    <mergeCell ref="B41:AF41"/>
    <mergeCell ref="C19:G19"/>
    <mergeCell ref="K19:M19"/>
    <mergeCell ref="AI2:AJ2"/>
    <mergeCell ref="AI10:AJ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 ref="AI28:AJ28"/>
    <mergeCell ref="T5:Y5"/>
    <mergeCell ref="P18:S18"/>
    <mergeCell ref="AI27:AJ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N14:AF14"/>
    <mergeCell ref="N15:AF15"/>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s>
  <phoneticPr fontId="2"/>
  <conditionalFormatting sqref="H19:I23">
    <cfRule type="expression" dxfId="1" priority="1">
      <formula>$AJ$18=5</formula>
    </cfRule>
  </conditionalFormatting>
  <conditionalFormatting sqref="Q28:S28">
    <cfRule type="expression" dxfId="0" priority="2">
      <formula>$Q$28="税率見直"</formula>
    </cfRule>
  </conditionalFormatting>
  <dataValidations xWindow="322" yWindow="425" count="12">
    <dataValidation type="custom" errorStyle="warning" imeMode="halfAlpha" allowBlank="1" showInputMessage="1" showErrorMessage="1" error="整数13桁で入力して下さい。" prompt="数字13桁の登録番号を連続で入力して下さい_x000a_T及び－は不要です" sqref="Q2:W2" xr:uid="{18F426EA-E2F5-4C86-AAB6-65D21488A04D}">
      <formula1>AND(INT(Q2)=Q2,LEN(Q2)=13)</formula1>
    </dataValidation>
    <dataValidation type="whole" imeMode="fullAlpha" allowBlank="1" showInputMessage="1" showErrorMessage="1" error="整数で入力して下さい。_x000a_小数点以下の入力は出来ません。" sqref="K19:M23" xr:uid="{64E5B498-E03C-4D2B-ACA4-8BEEF65737B2}">
      <formula1>-9999999</formula1>
      <formula2>99999999</formula2>
    </dataValidation>
    <dataValidation type="custom" operator="greaterThan" allowBlank="1" showInputMessage="1" showErrorMessage="1" error="マイナス以外の入力は出来ません。" sqref="AL19:AL23" xr:uid="{F8B7908A-73CA-4B15-9153-D126A8F8EE2B}">
      <formula1>(C1*10)=TRUNC(C1*10)</formula1>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19:O23" xr:uid="{594D0BCF-C1A9-465C-9F71-564688860DBB}">
      <formula1>1</formula1>
      <formula2>20</formula2>
    </dataValidation>
    <dataValidation imeMode="halfAlpha" allowBlank="1" showInputMessage="1" showErrorMessage="1" sqref="H19:I23 I8:L8" xr:uid="{E243B740-000D-43AE-960D-ED2E2A2340CB}"/>
    <dataValidation imeMode="hiragana" allowBlank="1" showInputMessage="1" showErrorMessage="1" sqref="W24:AF25 U18:AD19" xr:uid="{C1E42015-FC7A-4197-899C-85184BB98272}"/>
    <dataValidation imeMode="fullAlpha" allowBlank="1" showInputMessage="1" showErrorMessage="1" prompt="数字7文字_x000a_入力例_x000a_1130034_x000a_　　↓_x000a_〒113-0034" sqref="Q9:V9" xr:uid="{B014EC37-056C-44FB-BCB1-AB5667B80492}"/>
    <dataValidation allowBlank="1" showInputMessage="1" showErrorMessage="1" prompt="市外局番から_x000a_入力例_x000a_03-3945-2312" sqref="Z9:AF9" xr:uid="{9C5109CF-49E0-4642-BD0F-7F950F05CD1A}"/>
    <dataValidation type="textLength" imeMode="halfAlpha" operator="equal" allowBlank="1" showInputMessage="1" showErrorMessage="1" error="数字7桁で入力して下さい。" prompt="数字7桁です" sqref="G8:H8" xr:uid="{D6C422E5-F774-4543-91FE-5C5F977B9F31}">
      <formula1>7</formula1>
    </dataValidation>
    <dataValidation type="custom" imeMode="halfKatakana" allowBlank="1" showInputMessage="1" showErrorMessage="1" sqref="W23" xr:uid="{4D2F82FB-06D8-4E23-B133-80EBD229FA30}">
      <formula1>AND(LENB(W23)=LEN(W23))</formula1>
    </dataValidation>
    <dataValidation type="textLength" imeMode="halfAlpha" allowBlank="1" showInputMessage="1" showErrorMessage="1" error="数字4桁以内で入力して下さい。_x000a_頭に０がある場合は０以外を入れて下さい。" sqref="B5" xr:uid="{5B1E051A-54E6-443D-A47B-8583676F9CDE}">
      <formula1>1</formula1>
      <formula2>4</formula2>
    </dataValidation>
    <dataValidation type="textLength" imeMode="halfAlpha" allowBlank="1" showInputMessage="1" showErrorMessage="1" error="数字7文字以内で入力して下さい。_x000a_" prompt="数字7文字で入力して下さい。_x000a_" sqref="AC21:AF22" xr:uid="{74C2A629-1638-4F75-B9C3-32BC49C4A814}">
      <formula1>1</formula1>
      <formula2>7</formula2>
    </dataValidation>
  </dataValidations>
  <printOptions horizontalCentered="1"/>
  <pageMargins left="0.51181102362204722" right="0.31496062992125984" top="0.55118110236220474"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295275</xdr:colOff>
                    <xdr:row>20</xdr:row>
                    <xdr:rowOff>76200</xdr:rowOff>
                  </from>
                  <to>
                    <xdr:col>25</xdr:col>
                    <xdr:colOff>0</xdr:colOff>
                    <xdr:row>21</xdr:row>
                    <xdr:rowOff>114300</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95250</xdr:rowOff>
                  </from>
                  <to>
                    <xdr:col>22</xdr:col>
                    <xdr:colOff>238125</xdr:colOff>
                    <xdr:row>21</xdr:row>
                    <xdr:rowOff>104775</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66675</xdr:colOff>
                    <xdr:row>20</xdr:row>
                    <xdr:rowOff>76200</xdr:rowOff>
                  </from>
                  <to>
                    <xdr:col>28</xdr:col>
                    <xdr:colOff>0</xdr:colOff>
                    <xdr:row>21</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2" yWindow="425" count="1">
        <x14:dataValidation type="list" allowBlank="1" showInputMessage="1" showErrorMessage="1" xr:uid="{C768508E-ECE7-4611-BF26-51475D7D4BF3}">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88E9-2879-469F-BEAE-365B1D7B206A}">
  <sheetPr codeName="Sheet2">
    <tabColor rgb="FF8BFFFF"/>
  </sheetPr>
  <dimension ref="A1:AK65"/>
  <sheetViews>
    <sheetView showZeros="0" zoomScaleNormal="100" zoomScaleSheetLayoutView="100" workbookViewId="0">
      <selection activeCell="B2" sqref="B2:L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2" width="2.1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405" t="s">
        <v>48</v>
      </c>
      <c r="C2" s="406"/>
      <c r="D2" s="406"/>
      <c r="E2" s="406"/>
      <c r="F2" s="406"/>
      <c r="G2" s="406"/>
      <c r="H2" s="406"/>
      <c r="I2" s="406"/>
      <c r="J2" s="406"/>
      <c r="K2" s="406"/>
      <c r="L2" s="407"/>
      <c r="N2" s="408" t="s">
        <v>33</v>
      </c>
      <c r="O2" s="409"/>
      <c r="P2" s="409"/>
      <c r="Q2" s="410">
        <f>入力シート兼発行者控!Q2</f>
        <v>0</v>
      </c>
      <c r="R2" s="411"/>
      <c r="S2" s="411"/>
      <c r="T2" s="411"/>
      <c r="U2" s="411"/>
      <c r="V2" s="411"/>
      <c r="W2" s="412"/>
      <c r="Y2" s="507" t="s">
        <v>17</v>
      </c>
      <c r="Z2" s="508"/>
      <c r="AA2" s="509"/>
      <c r="AB2" s="273" t="str">
        <f ca="1">入力シート兼発行者控!$AB$2</f>
        <v>0001-95329</v>
      </c>
      <c r="AC2" s="273"/>
      <c r="AD2" s="273"/>
      <c r="AE2" s="273"/>
      <c r="AF2" s="274"/>
      <c r="AG2" s="1"/>
      <c r="AH2" s="59"/>
      <c r="AI2" s="59"/>
    </row>
    <row r="3" spans="1:37"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7" ht="15" customHeight="1">
      <c r="A4" s="1"/>
      <c r="B4" s="17" t="s">
        <v>12</v>
      </c>
      <c r="C4" s="482" t="s">
        <v>3</v>
      </c>
      <c r="D4" s="483"/>
      <c r="E4" s="483"/>
      <c r="F4" s="483"/>
      <c r="G4" s="483"/>
      <c r="H4" s="483"/>
      <c r="I4" s="483"/>
      <c r="J4" s="483"/>
      <c r="K4" s="483"/>
      <c r="L4" s="484"/>
      <c r="N4" s="485" t="s">
        <v>15</v>
      </c>
      <c r="O4" s="486"/>
      <c r="P4" s="486"/>
      <c r="Q4" s="486"/>
      <c r="R4" s="486"/>
      <c r="S4" s="487"/>
      <c r="T4" s="482" t="s">
        <v>14</v>
      </c>
      <c r="U4" s="483"/>
      <c r="V4" s="483"/>
      <c r="W4" s="483"/>
      <c r="X4" s="483"/>
      <c r="Y4" s="484"/>
      <c r="Z4" s="488" t="s">
        <v>16</v>
      </c>
      <c r="AA4" s="489"/>
      <c r="AB4" s="489"/>
      <c r="AC4" s="489"/>
      <c r="AD4" s="489"/>
      <c r="AE4" s="489"/>
      <c r="AF4" s="490"/>
      <c r="AG4" s="1"/>
      <c r="AH4" s="1"/>
    </row>
    <row r="5" spans="1:37" ht="20.100000000000001" customHeight="1">
      <c r="A5" s="1"/>
      <c r="B5" s="45">
        <f>入力シート兼発行者控!$B$5</f>
        <v>0</v>
      </c>
      <c r="C5" s="416">
        <f>入力シート兼発行者控!$C$5</f>
        <v>0</v>
      </c>
      <c r="D5" s="417"/>
      <c r="E5" s="417"/>
      <c r="F5" s="417"/>
      <c r="G5" s="417"/>
      <c r="H5" s="417"/>
      <c r="I5" s="417"/>
      <c r="J5" s="417"/>
      <c r="K5" s="417"/>
      <c r="L5" s="418"/>
      <c r="N5" s="256">
        <f>IFERROR(M28,0)</f>
        <v>0</v>
      </c>
      <c r="O5" s="257"/>
      <c r="P5" s="257"/>
      <c r="Q5" s="257"/>
      <c r="R5" s="257"/>
      <c r="S5" s="258"/>
      <c r="T5" s="256">
        <f>Q28</f>
        <v>0</v>
      </c>
      <c r="U5" s="257"/>
      <c r="V5" s="257"/>
      <c r="W5" s="257"/>
      <c r="X5" s="257"/>
      <c r="Y5" s="258"/>
      <c r="Z5" s="259">
        <f>N5+T5</f>
        <v>0</v>
      </c>
      <c r="AA5" s="260"/>
      <c r="AB5" s="260"/>
      <c r="AC5" s="260"/>
      <c r="AD5" s="260"/>
      <c r="AE5" s="260"/>
      <c r="AF5" s="261"/>
      <c r="AG5" s="1"/>
    </row>
    <row r="6" spans="1:37" ht="9.9499999999999993" customHeight="1">
      <c r="A6" s="1"/>
      <c r="B6" s="1"/>
      <c r="C6" s="1"/>
      <c r="D6" s="1"/>
      <c r="E6" s="1"/>
      <c r="F6" s="1"/>
      <c r="G6" s="1"/>
      <c r="H6" s="4"/>
      <c r="I6" s="4"/>
      <c r="J6" s="4"/>
      <c r="K6" s="4"/>
      <c r="L6" s="4"/>
      <c r="M6" s="4"/>
      <c r="N6" s="4"/>
      <c r="O6" s="4"/>
      <c r="Y6" s="4"/>
      <c r="Z6" s="4"/>
      <c r="AA6" s="1"/>
      <c r="AB6" s="1"/>
      <c r="AC6" s="1"/>
      <c r="AD6" s="1"/>
      <c r="AE6" s="1"/>
      <c r="AF6" s="1"/>
      <c r="AG6" s="1"/>
    </row>
    <row r="7" spans="1:37" ht="15" customHeight="1">
      <c r="A7" s="1"/>
      <c r="B7" s="402" t="s">
        <v>0</v>
      </c>
      <c r="C7" s="403"/>
      <c r="D7" s="403"/>
      <c r="E7" s="403"/>
      <c r="F7" s="404"/>
      <c r="G7" s="419" t="s">
        <v>1</v>
      </c>
      <c r="H7" s="419"/>
      <c r="I7" s="419" t="s">
        <v>2</v>
      </c>
      <c r="J7" s="419"/>
      <c r="K7" s="419"/>
      <c r="L7" s="419"/>
      <c r="N7" s="2" t="s">
        <v>23</v>
      </c>
      <c r="AG7" s="1"/>
    </row>
    <row r="8" spans="1:37" ht="15.95" customHeight="1">
      <c r="A8" s="1"/>
      <c r="B8" s="433">
        <f>入力シート兼発行者控!$B$8</f>
        <v>0</v>
      </c>
      <c r="C8" s="434"/>
      <c r="D8" s="434"/>
      <c r="E8" s="434"/>
      <c r="F8" s="435"/>
      <c r="G8" s="436">
        <f>入力シート兼発行者控!$G$8</f>
        <v>0</v>
      </c>
      <c r="H8" s="436"/>
      <c r="I8" s="437">
        <f>入力シート兼発行者控!$I$8</f>
        <v>0</v>
      </c>
      <c r="J8" s="437"/>
      <c r="K8" s="437"/>
      <c r="L8" s="437"/>
      <c r="N8" s="420" t="s">
        <v>9</v>
      </c>
      <c r="O8" s="421"/>
      <c r="P8" s="422"/>
      <c r="Q8" s="222">
        <f>入力シート兼発行者控!$Q$8</f>
        <v>0</v>
      </c>
      <c r="R8" s="223"/>
      <c r="S8" s="223"/>
      <c r="T8" s="223"/>
      <c r="U8" s="223"/>
      <c r="V8" s="223"/>
      <c r="W8" s="223"/>
      <c r="X8" s="223"/>
      <c r="Y8" s="223"/>
      <c r="Z8" s="224"/>
      <c r="AA8" s="224"/>
      <c r="AB8" s="224"/>
      <c r="AC8" s="224"/>
      <c r="AD8" s="224"/>
      <c r="AE8" s="224"/>
      <c r="AF8" s="225"/>
      <c r="AG8" s="1"/>
    </row>
    <row r="9" spans="1:37" ht="15" customHeight="1">
      <c r="A9" s="1"/>
      <c r="B9" s="402" t="s">
        <v>11</v>
      </c>
      <c r="C9" s="403"/>
      <c r="D9" s="403"/>
      <c r="E9" s="403"/>
      <c r="F9" s="403"/>
      <c r="G9" s="403"/>
      <c r="H9" s="403"/>
      <c r="I9" s="403"/>
      <c r="J9" s="403"/>
      <c r="K9" s="403"/>
      <c r="L9" s="404"/>
      <c r="N9" s="438" t="s">
        <v>21</v>
      </c>
      <c r="O9" s="439"/>
      <c r="P9" s="440"/>
      <c r="Q9" s="303">
        <f>入力シート兼発行者控!$Q$9</f>
        <v>0</v>
      </c>
      <c r="R9" s="304"/>
      <c r="S9" s="304"/>
      <c r="T9" s="304"/>
      <c r="U9" s="304"/>
      <c r="V9" s="305"/>
      <c r="W9" s="438" t="s">
        <v>22</v>
      </c>
      <c r="X9" s="441"/>
      <c r="Y9" s="442"/>
      <c r="Z9" s="443">
        <f>入力シート兼発行者控!$Z$9</f>
        <v>0</v>
      </c>
      <c r="AA9" s="444"/>
      <c r="AB9" s="444"/>
      <c r="AC9" s="444"/>
      <c r="AD9" s="444"/>
      <c r="AE9" s="444"/>
      <c r="AF9" s="445"/>
      <c r="AG9" s="1"/>
      <c r="AH9" s="8"/>
    </row>
    <row r="10" spans="1:37" ht="15.95" customHeight="1">
      <c r="A10" s="5"/>
      <c r="B10" s="399">
        <f>入力シート兼発行者控!$B$10</f>
        <v>0</v>
      </c>
      <c r="C10" s="400"/>
      <c r="D10" s="400"/>
      <c r="E10" s="400"/>
      <c r="F10" s="400"/>
      <c r="G10" s="400"/>
      <c r="H10" s="400"/>
      <c r="I10" s="400"/>
      <c r="J10" s="400"/>
      <c r="K10" s="400"/>
      <c r="L10" s="401"/>
      <c r="N10" s="423" t="s">
        <v>40</v>
      </c>
      <c r="O10" s="424"/>
      <c r="P10" s="425"/>
      <c r="Q10" s="318">
        <f>入力シート兼発行者控!Q10</f>
        <v>0</v>
      </c>
      <c r="R10" s="319"/>
      <c r="S10" s="319"/>
      <c r="T10" s="319"/>
      <c r="U10" s="319"/>
      <c r="V10" s="319"/>
      <c r="W10" s="319"/>
      <c r="X10" s="319"/>
      <c r="Y10" s="319"/>
      <c r="Z10" s="319"/>
      <c r="AA10" s="319"/>
      <c r="AB10" s="319"/>
      <c r="AC10" s="319"/>
      <c r="AD10" s="319"/>
      <c r="AE10" s="319"/>
      <c r="AF10" s="320"/>
      <c r="AG10" s="1"/>
      <c r="AH10" s="212"/>
      <c r="AI10" s="212"/>
    </row>
    <row r="11" spans="1:37" ht="15" customHeight="1">
      <c r="A11" s="1"/>
      <c r="B11" s="402" t="s">
        <v>31</v>
      </c>
      <c r="C11" s="403"/>
      <c r="D11" s="403"/>
      <c r="E11" s="403"/>
      <c r="F11" s="403"/>
      <c r="G11" s="403"/>
      <c r="H11" s="403"/>
      <c r="I11" s="403"/>
      <c r="J11" s="403"/>
      <c r="K11" s="403"/>
      <c r="L11" s="404"/>
      <c r="N11" s="426"/>
      <c r="O11" s="427"/>
      <c r="P11" s="428"/>
      <c r="Q11" s="515">
        <f>入力シート兼発行者控!Q11</f>
        <v>0</v>
      </c>
      <c r="R11" s="515"/>
      <c r="S11" s="515"/>
      <c r="T11" s="515"/>
      <c r="U11" s="515"/>
      <c r="V11" s="515"/>
      <c r="W11" s="515"/>
      <c r="X11" s="515"/>
      <c r="Y11" s="515"/>
      <c r="Z11" s="515"/>
      <c r="AA11" s="515"/>
      <c r="AB11" s="515"/>
      <c r="AC11" s="515"/>
      <c r="AD11" s="515"/>
      <c r="AE11" s="515"/>
      <c r="AF11" s="516"/>
    </row>
    <row r="12" spans="1:37" ht="15.95" customHeight="1">
      <c r="A12" s="5"/>
      <c r="B12" s="399">
        <f>入力シート兼発行者控!$B$12</f>
        <v>0</v>
      </c>
      <c r="C12" s="400"/>
      <c r="D12" s="400"/>
      <c r="E12" s="400"/>
      <c r="F12" s="400"/>
      <c r="G12" s="400"/>
      <c r="H12" s="400"/>
      <c r="I12" s="400"/>
      <c r="J12" s="400"/>
      <c r="K12" s="400"/>
      <c r="L12" s="401"/>
      <c r="N12" s="474" t="s">
        <v>84</v>
      </c>
      <c r="O12" s="475"/>
      <c r="P12" s="476"/>
      <c r="Q12" s="480">
        <f>入力シート兼発行者控!$Q$12</f>
        <v>0</v>
      </c>
      <c r="R12" s="480"/>
      <c r="S12" s="480"/>
      <c r="T12" s="480"/>
      <c r="U12" s="480"/>
      <c r="V12" s="480"/>
      <c r="W12" s="480"/>
      <c r="X12" s="480"/>
      <c r="Y12" s="480"/>
      <c r="Z12" s="480"/>
      <c r="AA12" s="480"/>
      <c r="AB12" s="480"/>
      <c r="AC12" s="480"/>
      <c r="AD12" s="503" t="s">
        <v>26</v>
      </c>
      <c r="AE12" s="503"/>
      <c r="AF12" s="504"/>
    </row>
    <row r="13" spans="1:37" ht="9.9499999999999993" customHeight="1">
      <c r="A13" s="1"/>
      <c r="N13" s="477"/>
      <c r="O13" s="478"/>
      <c r="P13" s="479"/>
      <c r="Q13" s="481"/>
      <c r="R13" s="481"/>
      <c r="S13" s="481"/>
      <c r="T13" s="481"/>
      <c r="U13" s="481"/>
      <c r="V13" s="481"/>
      <c r="W13" s="481"/>
      <c r="X13" s="481"/>
      <c r="Y13" s="481"/>
      <c r="Z13" s="481"/>
      <c r="AA13" s="481"/>
      <c r="AB13" s="481"/>
      <c r="AC13" s="481"/>
      <c r="AD13" s="505"/>
      <c r="AE13" s="505"/>
      <c r="AF13" s="506"/>
    </row>
    <row r="14" spans="1:37" ht="15" customHeight="1">
      <c r="A14" s="1"/>
      <c r="B14" s="470" t="s">
        <v>64</v>
      </c>
      <c r="C14" s="471"/>
      <c r="D14" s="472"/>
      <c r="E14" s="470" t="s">
        <v>65</v>
      </c>
      <c r="F14" s="471"/>
      <c r="G14" s="472"/>
      <c r="H14" s="473" t="s">
        <v>66</v>
      </c>
      <c r="I14" s="473"/>
      <c r="J14" s="473"/>
      <c r="K14" s="473"/>
      <c r="L14" s="473"/>
      <c r="N14" s="202"/>
      <c r="O14" s="202"/>
      <c r="P14" s="202"/>
      <c r="Q14" s="202"/>
      <c r="R14" s="202"/>
      <c r="S14" s="202"/>
      <c r="T14" s="202"/>
      <c r="U14" s="202"/>
      <c r="V14" s="202"/>
      <c r="W14" s="202"/>
      <c r="X14" s="202"/>
      <c r="Y14" s="202"/>
      <c r="Z14" s="202"/>
      <c r="AA14" s="202"/>
      <c r="AB14" s="202"/>
      <c r="AC14" s="202"/>
      <c r="AD14" s="202"/>
      <c r="AE14" s="202"/>
      <c r="AF14" s="202"/>
      <c r="AK14" s="13"/>
    </row>
    <row r="15" spans="1:37" ht="15.95" customHeight="1">
      <c r="A15" s="1"/>
      <c r="B15" s="446">
        <f>入力シート兼発行者控!$B$15</f>
        <v>0</v>
      </c>
      <c r="C15" s="447"/>
      <c r="D15" s="448"/>
      <c r="E15" s="446">
        <f>入力シート兼発行者控!$E$15</f>
        <v>0</v>
      </c>
      <c r="F15" s="447"/>
      <c r="G15" s="448"/>
      <c r="H15" s="449">
        <f>入力シート兼発行者控!$H$15</f>
        <v>0</v>
      </c>
      <c r="I15" s="449"/>
      <c r="J15" s="449"/>
      <c r="K15" s="449"/>
      <c r="L15" s="449"/>
      <c r="N15" s="177"/>
      <c r="O15" s="177"/>
      <c r="P15" s="177"/>
      <c r="Q15" s="177"/>
      <c r="R15" s="177"/>
      <c r="S15" s="177"/>
      <c r="T15" s="177"/>
      <c r="U15" s="177"/>
      <c r="V15" s="177"/>
      <c r="W15" s="177"/>
      <c r="X15" s="177"/>
      <c r="Y15" s="177"/>
      <c r="Z15" s="177"/>
      <c r="AA15" s="177"/>
      <c r="AB15" s="177"/>
      <c r="AC15" s="177"/>
      <c r="AD15" s="177"/>
      <c r="AE15" s="177"/>
      <c r="AF15" s="177"/>
      <c r="AK15" s="13"/>
    </row>
    <row r="16" spans="1:37" ht="12.95" customHeight="1">
      <c r="A16" s="5"/>
      <c r="B16" s="178" t="s">
        <v>24</v>
      </c>
      <c r="C16" s="180"/>
      <c r="D16" s="181"/>
      <c r="E16" s="181"/>
      <c r="F16" s="182"/>
      <c r="G16" s="182"/>
      <c r="H16" s="182"/>
      <c r="I16" s="182"/>
      <c r="J16" s="182"/>
      <c r="K16" s="182"/>
      <c r="L16" s="182"/>
      <c r="M16" s="182"/>
      <c r="N16" s="182"/>
      <c r="O16" s="182"/>
      <c r="P16" s="182"/>
      <c r="Q16" s="182"/>
      <c r="R16" s="182"/>
      <c r="S16" s="182"/>
      <c r="T16" s="182"/>
    </row>
    <row r="17" spans="1:35" ht="12.95" customHeight="1">
      <c r="A17" s="1"/>
      <c r="B17" s="179"/>
      <c r="C17" s="182"/>
      <c r="D17" s="182"/>
      <c r="E17" s="182"/>
      <c r="F17" s="182"/>
      <c r="G17" s="182"/>
      <c r="H17" s="182"/>
      <c r="I17" s="182"/>
      <c r="J17" s="182"/>
      <c r="K17" s="182"/>
      <c r="L17" s="182"/>
      <c r="M17" s="182"/>
      <c r="N17" s="182"/>
      <c r="O17" s="182"/>
      <c r="P17" s="182"/>
      <c r="Q17" s="182"/>
      <c r="R17" s="182"/>
      <c r="S17" s="182"/>
      <c r="T17" s="182"/>
      <c r="U17" s="14" t="s">
        <v>38</v>
      </c>
    </row>
    <row r="18" spans="1:35" ht="14.45" customHeight="1">
      <c r="A18" s="1"/>
      <c r="B18" s="20" t="s">
        <v>52</v>
      </c>
      <c r="C18" s="467" t="s">
        <v>4</v>
      </c>
      <c r="D18" s="468"/>
      <c r="E18" s="468"/>
      <c r="F18" s="468"/>
      <c r="G18" s="469"/>
      <c r="H18" s="467" t="s">
        <v>5</v>
      </c>
      <c r="I18" s="469"/>
      <c r="J18" s="20" t="s">
        <v>6</v>
      </c>
      <c r="K18" s="467" t="s">
        <v>7</v>
      </c>
      <c r="L18" s="468"/>
      <c r="M18" s="469"/>
      <c r="N18" s="467" t="s">
        <v>10</v>
      </c>
      <c r="O18" s="469"/>
      <c r="P18" s="467" t="s">
        <v>8</v>
      </c>
      <c r="Q18" s="468"/>
      <c r="R18" s="468"/>
      <c r="S18" s="469"/>
      <c r="U18" s="329">
        <f>入力シート兼発行者控!$U$18</f>
        <v>0</v>
      </c>
      <c r="V18" s="330"/>
      <c r="W18" s="330"/>
      <c r="X18" s="330"/>
      <c r="Y18" s="330"/>
      <c r="Z18" s="330"/>
      <c r="AA18" s="330"/>
      <c r="AB18" s="330"/>
      <c r="AC18" s="330"/>
      <c r="AD18" s="330"/>
      <c r="AE18" s="331" t="s">
        <v>34</v>
      </c>
      <c r="AF18" s="332"/>
    </row>
    <row r="19" spans="1:35" ht="14.45" customHeight="1">
      <c r="A19" s="1"/>
      <c r="B19" s="40" t="str">
        <f>入力シート兼発行者控!$B$19</f>
        <v xml:space="preserve"> </v>
      </c>
      <c r="C19" s="510">
        <f>入力シート兼発行者控!$C$19</f>
        <v>0</v>
      </c>
      <c r="D19" s="455"/>
      <c r="E19" s="455"/>
      <c r="F19" s="455"/>
      <c r="G19" s="456"/>
      <c r="H19" s="511">
        <f>入力シート兼発行者控!$H$19</f>
        <v>0</v>
      </c>
      <c r="I19" s="512"/>
      <c r="J19" s="26">
        <f>入力シート兼発行者控!$J$19</f>
        <v>0</v>
      </c>
      <c r="K19" s="459">
        <f>入力シート兼発行者控!$K$19</f>
        <v>0</v>
      </c>
      <c r="L19" s="460"/>
      <c r="M19" s="461"/>
      <c r="N19" s="462">
        <f>入力シート兼発行者控!$N$19</f>
        <v>0</v>
      </c>
      <c r="O19" s="463"/>
      <c r="P19" s="464">
        <f>IFERROR(入力シート兼発行者控!$P$19,0)</f>
        <v>0</v>
      </c>
      <c r="Q19" s="465"/>
      <c r="R19" s="465"/>
      <c r="S19" s="466"/>
      <c r="U19" s="513">
        <f>入力シート兼発行者控!$U$19</f>
        <v>0</v>
      </c>
      <c r="V19" s="514"/>
      <c r="W19" s="514"/>
      <c r="X19" s="514"/>
      <c r="Y19" s="514"/>
      <c r="Z19" s="514"/>
      <c r="AA19" s="514"/>
      <c r="AB19" s="514"/>
      <c r="AC19" s="514"/>
      <c r="AD19" s="514"/>
      <c r="AE19" s="452" t="s">
        <v>35</v>
      </c>
      <c r="AF19" s="453"/>
    </row>
    <row r="20" spans="1:35" ht="14.45" customHeight="1">
      <c r="A20" s="6"/>
      <c r="B20" s="41">
        <f>入力シート兼発行者控!$B$20</f>
        <v>0</v>
      </c>
      <c r="C20" s="500">
        <f>入力シート兼発行者控!$C$20</f>
        <v>0</v>
      </c>
      <c r="D20" s="362"/>
      <c r="E20" s="362"/>
      <c r="F20" s="362"/>
      <c r="G20" s="363"/>
      <c r="H20" s="501">
        <f>入力シート兼発行者控!$H$20</f>
        <v>0</v>
      </c>
      <c r="I20" s="502"/>
      <c r="J20" s="27">
        <f>入力シート兼発行者控!$J$20</f>
        <v>0</v>
      </c>
      <c r="K20" s="321">
        <f>入力シート兼発行者控!$K$20</f>
        <v>0</v>
      </c>
      <c r="L20" s="322"/>
      <c r="M20" s="323"/>
      <c r="N20" s="324">
        <f>入力シート兼発行者控!$N$20</f>
        <v>0</v>
      </c>
      <c r="O20" s="325"/>
      <c r="P20" s="326">
        <f>IFERROR(入力シート兼発行者控!$P$20,0)</f>
        <v>0</v>
      </c>
      <c r="Q20" s="327"/>
      <c r="R20" s="327"/>
      <c r="S20" s="328"/>
      <c r="U20" s="294" t="s">
        <v>37</v>
      </c>
      <c r="V20" s="295"/>
      <c r="W20" s="295"/>
      <c r="X20" s="295"/>
      <c r="Y20" s="295"/>
      <c r="Z20" s="295"/>
      <c r="AA20" s="296"/>
      <c r="AB20" s="294" t="s">
        <v>36</v>
      </c>
      <c r="AC20" s="295"/>
      <c r="AD20" s="295"/>
      <c r="AE20" s="295"/>
      <c r="AF20" s="296"/>
      <c r="AI20" s="6"/>
    </row>
    <row r="21" spans="1:35" ht="14.45" customHeight="1">
      <c r="A21" s="6"/>
      <c r="B21" s="41">
        <f>入力シート兼発行者控!$B$21</f>
        <v>0</v>
      </c>
      <c r="C21" s="500">
        <f>入力シート兼発行者控!$C$21</f>
        <v>0</v>
      </c>
      <c r="D21" s="362"/>
      <c r="E21" s="362"/>
      <c r="F21" s="362"/>
      <c r="G21" s="363"/>
      <c r="H21" s="501">
        <f>入力シート兼発行者控!$H$21</f>
        <v>0</v>
      </c>
      <c r="I21" s="502"/>
      <c r="J21" s="27">
        <f>入力シート兼発行者控!$J$21</f>
        <v>0</v>
      </c>
      <c r="K21" s="321">
        <f>入力シート兼発行者控!$K$21</f>
        <v>0</v>
      </c>
      <c r="L21" s="322"/>
      <c r="M21" s="323"/>
      <c r="N21" s="324">
        <f>入力シート兼発行者控!$N$21</f>
        <v>0</v>
      </c>
      <c r="O21" s="325"/>
      <c r="P21" s="326">
        <f>IFERROR(入力シート兼発行者控!$P$21,0)</f>
        <v>0</v>
      </c>
      <c r="Q21" s="327"/>
      <c r="R21" s="327"/>
      <c r="S21" s="328"/>
      <c r="U21" s="306" t="str">
        <f>IF(入力シート兼発行者控!AI21=1,"当座預金",IF(入力シート兼発行者控!AI21=2,"普通預金","その他"))</f>
        <v>普通預金</v>
      </c>
      <c r="V21" s="307"/>
      <c r="W21" s="307"/>
      <c r="X21" s="307"/>
      <c r="Y21" s="307"/>
      <c r="Z21" s="307"/>
      <c r="AA21" s="308"/>
      <c r="AB21" s="297">
        <f>入力シート兼発行者控!$AC$21</f>
        <v>0</v>
      </c>
      <c r="AC21" s="298"/>
      <c r="AD21" s="298"/>
      <c r="AE21" s="298"/>
      <c r="AF21" s="299"/>
      <c r="AI21" s="6"/>
    </row>
    <row r="22" spans="1:35" ht="14.45" customHeight="1">
      <c r="A22" s="1"/>
      <c r="B22" s="41">
        <f>入力シート兼発行者控!$B$22</f>
        <v>0</v>
      </c>
      <c r="C22" s="500">
        <f>入力シート兼発行者控!$C$22</f>
        <v>0</v>
      </c>
      <c r="D22" s="362"/>
      <c r="E22" s="362"/>
      <c r="F22" s="362"/>
      <c r="G22" s="363"/>
      <c r="H22" s="501">
        <f>入力シート兼発行者控!$H$22</f>
        <v>0</v>
      </c>
      <c r="I22" s="502"/>
      <c r="J22" s="27">
        <f>入力シート兼発行者控!$J$22</f>
        <v>0</v>
      </c>
      <c r="K22" s="321">
        <f>入力シート兼発行者控!$K$22</f>
        <v>0</v>
      </c>
      <c r="L22" s="322"/>
      <c r="M22" s="323"/>
      <c r="N22" s="324">
        <f>入力シート兼発行者控!$N$22</f>
        <v>0</v>
      </c>
      <c r="O22" s="325"/>
      <c r="P22" s="326">
        <f>IFERROR(入力シート兼発行者控!$P$22,0)</f>
        <v>0</v>
      </c>
      <c r="Q22" s="327"/>
      <c r="R22" s="327"/>
      <c r="S22" s="328"/>
      <c r="U22" s="309"/>
      <c r="V22" s="310"/>
      <c r="W22" s="310"/>
      <c r="X22" s="310"/>
      <c r="Y22" s="310"/>
      <c r="Z22" s="310"/>
      <c r="AA22" s="311"/>
      <c r="AB22" s="300"/>
      <c r="AC22" s="301"/>
      <c r="AD22" s="301"/>
      <c r="AE22" s="301"/>
      <c r="AF22" s="302"/>
      <c r="AH22" s="59"/>
      <c r="AI22" s="59"/>
    </row>
    <row r="23" spans="1:35" ht="14.45" customHeight="1" thickBot="1">
      <c r="A23" s="1"/>
      <c r="B23" s="42">
        <f>入力シート兼発行者控!$B$23</f>
        <v>0</v>
      </c>
      <c r="C23" s="491">
        <f>入力シート兼発行者控!$C$23</f>
        <v>0</v>
      </c>
      <c r="D23" s="380"/>
      <c r="E23" s="380"/>
      <c r="F23" s="380"/>
      <c r="G23" s="381"/>
      <c r="H23" s="492">
        <f>入力シート兼発行者控!$H$23</f>
        <v>0</v>
      </c>
      <c r="I23" s="493"/>
      <c r="J23" s="28">
        <f>入力シート兼発行者控!$J$23</f>
        <v>0</v>
      </c>
      <c r="K23" s="494">
        <f>入力シート兼発行者控!$K$23</f>
        <v>0</v>
      </c>
      <c r="L23" s="495"/>
      <c r="M23" s="496"/>
      <c r="N23" s="387">
        <f>入力シート兼発行者控!$N$23</f>
        <v>0</v>
      </c>
      <c r="O23" s="388"/>
      <c r="P23" s="389">
        <f>IFERROR(入力シート兼発行者控!$P$23,0)</f>
        <v>0</v>
      </c>
      <c r="Q23" s="390"/>
      <c r="R23" s="390"/>
      <c r="S23" s="391"/>
      <c r="U23" s="333" t="s">
        <v>25</v>
      </c>
      <c r="V23" s="334"/>
      <c r="W23" s="312">
        <f>入力シート兼発行者控!$W$23</f>
        <v>0</v>
      </c>
      <c r="X23" s="312"/>
      <c r="Y23" s="312"/>
      <c r="Z23" s="312"/>
      <c r="AA23" s="312"/>
      <c r="AB23" s="312"/>
      <c r="AC23" s="312"/>
      <c r="AD23" s="312"/>
      <c r="AE23" s="312"/>
      <c r="AF23" s="313"/>
      <c r="AH23" s="59"/>
      <c r="AI23" s="59"/>
    </row>
    <row r="24" spans="1:35" ht="14.45" customHeight="1" thickTop="1">
      <c r="A24" s="1"/>
      <c r="B24" s="99" t="s">
        <v>19</v>
      </c>
      <c r="C24" s="100"/>
      <c r="D24" s="100"/>
      <c r="E24" s="100"/>
      <c r="F24" s="100"/>
      <c r="G24" s="100"/>
      <c r="H24" s="100"/>
      <c r="I24" s="101"/>
      <c r="J24" s="369" t="s">
        <v>10</v>
      </c>
      <c r="K24" s="497"/>
      <c r="L24" s="498"/>
      <c r="M24" s="499" t="s">
        <v>20</v>
      </c>
      <c r="N24" s="360"/>
      <c r="O24" s="360"/>
      <c r="P24" s="360"/>
      <c r="Q24" s="360" t="s">
        <v>13</v>
      </c>
      <c r="R24" s="360"/>
      <c r="S24" s="360"/>
      <c r="U24" s="335"/>
      <c r="V24" s="336"/>
      <c r="W24" s="314">
        <f>入力シート兼発行者控!$W$24</f>
        <v>0</v>
      </c>
      <c r="X24" s="314"/>
      <c r="Y24" s="314"/>
      <c r="Z24" s="314"/>
      <c r="AA24" s="314"/>
      <c r="AB24" s="314"/>
      <c r="AC24" s="314"/>
      <c r="AD24" s="314"/>
      <c r="AE24" s="314"/>
      <c r="AF24" s="315"/>
    </row>
    <row r="25" spans="1:35" ht="14.45" customHeight="1">
      <c r="A25" s="1"/>
      <c r="B25" s="392">
        <f>入力シート兼発行者控!$B$25</f>
        <v>0</v>
      </c>
      <c r="C25" s="393"/>
      <c r="D25" s="393"/>
      <c r="E25" s="393"/>
      <c r="F25" s="393"/>
      <c r="G25" s="393"/>
      <c r="H25" s="393"/>
      <c r="I25" s="394"/>
      <c r="J25" s="114">
        <f>入力シート兼発行者控!$J$25</f>
        <v>0</v>
      </c>
      <c r="K25" s="115"/>
      <c r="L25" s="116"/>
      <c r="M25" s="395">
        <f ca="1">入力シート兼発行者控!$M$25</f>
        <v>0</v>
      </c>
      <c r="N25" s="395"/>
      <c r="O25" s="395"/>
      <c r="P25" s="395"/>
      <c r="Q25" s="396" t="str">
        <f>入力シート兼発行者控!$Q$25</f>
        <v/>
      </c>
      <c r="R25" s="397"/>
      <c r="S25" s="398"/>
      <c r="U25" s="337"/>
      <c r="V25" s="338"/>
      <c r="W25" s="316"/>
      <c r="X25" s="316"/>
      <c r="Y25" s="316"/>
      <c r="Z25" s="316"/>
      <c r="AA25" s="316"/>
      <c r="AB25" s="316"/>
      <c r="AC25" s="316"/>
      <c r="AD25" s="316"/>
      <c r="AE25" s="316"/>
      <c r="AF25" s="317"/>
      <c r="AH25" s="1"/>
      <c r="AI25" s="1"/>
    </row>
    <row r="26" spans="1:35" ht="14.45" customHeight="1">
      <c r="A26" s="1"/>
      <c r="B26" s="343">
        <f>入力シート兼発行者控!$B$26</f>
        <v>0</v>
      </c>
      <c r="C26" s="344"/>
      <c r="D26" s="344"/>
      <c r="E26" s="344"/>
      <c r="F26" s="344"/>
      <c r="G26" s="344"/>
      <c r="H26" s="344"/>
      <c r="I26" s="345"/>
      <c r="J26" s="353" t="str">
        <f>入力シート兼発行者控!$J$26</f>
        <v>対象外</v>
      </c>
      <c r="K26" s="354"/>
      <c r="L26" s="355"/>
      <c r="M26" s="356">
        <f ca="1">IFERROR(入力シート兼発行者控!$M$26,0)</f>
        <v>0</v>
      </c>
      <c r="N26" s="356"/>
      <c r="O26" s="356"/>
      <c r="P26" s="356"/>
      <c r="Q26" s="357" t="str">
        <f>入力シート兼発行者控!$Q$26</f>
        <v/>
      </c>
      <c r="R26" s="358"/>
      <c r="S26" s="359"/>
      <c r="AH26" s="1"/>
      <c r="AI26" s="1"/>
    </row>
    <row r="27" spans="1:35" ht="14.45" customHeight="1" thickBot="1">
      <c r="A27" s="1"/>
      <c r="B27" s="343">
        <f>入力シート兼発行者控!$B$27</f>
        <v>0</v>
      </c>
      <c r="C27" s="344"/>
      <c r="D27" s="344"/>
      <c r="E27" s="344"/>
      <c r="F27" s="344"/>
      <c r="G27" s="344"/>
      <c r="H27" s="344"/>
      <c r="I27" s="345"/>
      <c r="J27" s="346" t="str">
        <f>入力シート兼発行者控!$J$27</f>
        <v/>
      </c>
      <c r="K27" s="347"/>
      <c r="L27" s="348"/>
      <c r="M27" s="349" t="str">
        <f ca="1">IFERROR(入力シート兼発行者控!$M$27,0)</f>
        <v/>
      </c>
      <c r="N27" s="349"/>
      <c r="O27" s="349"/>
      <c r="P27" s="349"/>
      <c r="Q27" s="350" t="str">
        <f>入力シート兼発行者控!$Q$27</f>
        <v/>
      </c>
      <c r="R27" s="351"/>
      <c r="S27" s="352"/>
      <c r="U27" s="12"/>
      <c r="V27" s="12"/>
      <c r="W27" s="12"/>
      <c r="X27" s="12"/>
      <c r="Y27" s="12"/>
      <c r="Z27" s="12"/>
      <c r="AA27" s="12"/>
      <c r="AB27" s="12"/>
      <c r="AC27" s="12"/>
      <c r="AD27" s="12"/>
      <c r="AE27" s="12"/>
      <c r="AF27" s="12"/>
      <c r="AH27" s="59"/>
      <c r="AI27" s="59"/>
    </row>
    <row r="28" spans="1:35" ht="14.45" customHeight="1" thickTop="1">
      <c r="A28" s="1"/>
      <c r="B28" s="372">
        <f>入力シート兼発行者控!$B$28</f>
        <v>0</v>
      </c>
      <c r="C28" s="373"/>
      <c r="D28" s="373"/>
      <c r="E28" s="373"/>
      <c r="F28" s="373"/>
      <c r="G28" s="373"/>
      <c r="H28" s="373"/>
      <c r="I28" s="374"/>
      <c r="J28" s="63" t="str">
        <f>入力シート兼発行者控!$J$28</f>
        <v>合計</v>
      </c>
      <c r="K28" s="64"/>
      <c r="L28" s="65"/>
      <c r="M28" s="375">
        <f>IFERROR(入力シート兼発行者控!$M$28,0)</f>
        <v>0</v>
      </c>
      <c r="N28" s="375"/>
      <c r="O28" s="375"/>
      <c r="P28" s="375"/>
      <c r="Q28" s="376">
        <f>入力シート兼発行者控!$Q$28</f>
        <v>0</v>
      </c>
      <c r="R28" s="377"/>
      <c r="S28" s="378"/>
      <c r="AH28" s="59"/>
      <c r="AI28" s="59"/>
    </row>
    <row r="31" spans="1:35">
      <c r="M31" s="54" t="s">
        <v>49</v>
      </c>
      <c r="N31" s="54"/>
      <c r="O31" s="54"/>
      <c r="P31" s="54"/>
      <c r="Q31" s="54"/>
    </row>
    <row r="33" spans="1:37" ht="27"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405" t="s">
        <v>54</v>
      </c>
      <c r="C36" s="406"/>
      <c r="D36" s="406"/>
      <c r="E36" s="406"/>
      <c r="F36" s="406"/>
      <c r="G36" s="406"/>
      <c r="H36" s="406"/>
      <c r="I36" s="406"/>
      <c r="J36" s="406"/>
      <c r="K36" s="406"/>
      <c r="L36" s="407"/>
      <c r="N36" s="408" t="s">
        <v>33</v>
      </c>
      <c r="O36" s="409"/>
      <c r="P36" s="409"/>
      <c r="Q36" s="410">
        <f>入力シート兼発行者控!Q2</f>
        <v>0</v>
      </c>
      <c r="R36" s="411"/>
      <c r="S36" s="411"/>
      <c r="T36" s="411"/>
      <c r="U36" s="411"/>
      <c r="V36" s="411"/>
      <c r="W36" s="412"/>
      <c r="Y36" s="413" t="s">
        <v>17</v>
      </c>
      <c r="Z36" s="414"/>
      <c r="AA36" s="415"/>
      <c r="AB36" s="273" t="str">
        <f ca="1">入力シート兼発行者控!$AB$2</f>
        <v>0001-95329</v>
      </c>
      <c r="AC36" s="273"/>
      <c r="AD36" s="273"/>
      <c r="AE36" s="273"/>
      <c r="AF36" s="274"/>
      <c r="AG36" s="1"/>
      <c r="AH36" s="59"/>
      <c r="AI36" s="59"/>
    </row>
    <row r="37" spans="1:37" ht="6.75" customHeight="1">
      <c r="A37" s="1"/>
      <c r="B37" s="1"/>
      <c r="C37" s="1"/>
      <c r="D37" s="1"/>
      <c r="E37" s="1"/>
      <c r="F37" s="1"/>
      <c r="G37" s="1"/>
      <c r="H37" s="4"/>
      <c r="I37" s="4"/>
      <c r="J37" s="4"/>
      <c r="K37" s="4"/>
      <c r="L37" s="4"/>
      <c r="M37" s="4"/>
      <c r="N37" s="4"/>
      <c r="O37" s="4"/>
      <c r="P37" s="4"/>
      <c r="Q37" s="4"/>
      <c r="R37" s="4"/>
      <c r="S37" s="4"/>
      <c r="T37" s="4"/>
      <c r="U37" s="4"/>
      <c r="V37" s="4"/>
      <c r="W37" s="4"/>
      <c r="X37" s="4"/>
      <c r="Y37" s="4"/>
      <c r="Z37" s="4"/>
      <c r="AA37" s="1"/>
      <c r="AB37" s="1"/>
      <c r="AC37" s="1"/>
      <c r="AD37" s="1"/>
      <c r="AE37" s="1"/>
      <c r="AF37" s="1"/>
      <c r="AG37" s="1"/>
      <c r="AH37" s="1"/>
      <c r="AI37" s="1"/>
    </row>
    <row r="38" spans="1:37" ht="15" customHeight="1">
      <c r="A38" s="1"/>
      <c r="B38" s="17" t="s">
        <v>12</v>
      </c>
      <c r="C38" s="482" t="s">
        <v>3</v>
      </c>
      <c r="D38" s="483"/>
      <c r="E38" s="483"/>
      <c r="F38" s="483"/>
      <c r="G38" s="483"/>
      <c r="H38" s="483"/>
      <c r="I38" s="483"/>
      <c r="J38" s="483"/>
      <c r="K38" s="483"/>
      <c r="L38" s="484"/>
      <c r="N38" s="485" t="s">
        <v>15</v>
      </c>
      <c r="O38" s="486"/>
      <c r="P38" s="486"/>
      <c r="Q38" s="486"/>
      <c r="R38" s="486"/>
      <c r="S38" s="487"/>
      <c r="T38" s="482" t="s">
        <v>14</v>
      </c>
      <c r="U38" s="483"/>
      <c r="V38" s="483"/>
      <c r="W38" s="483"/>
      <c r="X38" s="483"/>
      <c r="Y38" s="484"/>
      <c r="Z38" s="488" t="s">
        <v>16</v>
      </c>
      <c r="AA38" s="489"/>
      <c r="AB38" s="489"/>
      <c r="AC38" s="489"/>
      <c r="AD38" s="489"/>
      <c r="AE38" s="489"/>
      <c r="AF38" s="490"/>
      <c r="AG38" s="1"/>
      <c r="AH38" s="1"/>
    </row>
    <row r="39" spans="1:37" ht="20.100000000000001" customHeight="1">
      <c r="A39" s="1"/>
      <c r="B39" s="45">
        <f>入力シート兼発行者控!$B$5</f>
        <v>0</v>
      </c>
      <c r="C39" s="416">
        <f>入力シート兼発行者控!$C$5</f>
        <v>0</v>
      </c>
      <c r="D39" s="417"/>
      <c r="E39" s="417"/>
      <c r="F39" s="417"/>
      <c r="G39" s="417"/>
      <c r="H39" s="417"/>
      <c r="I39" s="417"/>
      <c r="J39" s="417"/>
      <c r="K39" s="417"/>
      <c r="L39" s="418"/>
      <c r="N39" s="256">
        <f>IFERROR(M62,0)</f>
        <v>0</v>
      </c>
      <c r="O39" s="257"/>
      <c r="P39" s="257"/>
      <c r="Q39" s="257"/>
      <c r="R39" s="257"/>
      <c r="S39" s="258"/>
      <c r="T39" s="256">
        <f>Q62</f>
        <v>0</v>
      </c>
      <c r="U39" s="257"/>
      <c r="V39" s="257"/>
      <c r="W39" s="257"/>
      <c r="X39" s="257"/>
      <c r="Y39" s="258"/>
      <c r="Z39" s="259">
        <f>N39+T39</f>
        <v>0</v>
      </c>
      <c r="AA39" s="260"/>
      <c r="AB39" s="260"/>
      <c r="AC39" s="260"/>
      <c r="AD39" s="260"/>
      <c r="AE39" s="260"/>
      <c r="AF39" s="261"/>
      <c r="AG39" s="1"/>
    </row>
    <row r="40" spans="1:37" ht="9.9499999999999993" customHeight="1">
      <c r="A40" s="1"/>
      <c r="B40" s="1"/>
      <c r="C40" s="1"/>
      <c r="D40" s="1"/>
      <c r="E40" s="1"/>
      <c r="F40" s="1"/>
      <c r="G40" s="1"/>
      <c r="H40" s="4"/>
      <c r="I40" s="4"/>
      <c r="J40" s="4"/>
      <c r="K40" s="4"/>
      <c r="L40" s="4"/>
      <c r="M40" s="4"/>
      <c r="N40" s="4"/>
      <c r="O40" s="4"/>
      <c r="Y40" s="4"/>
      <c r="Z40" s="4"/>
      <c r="AA40" s="1"/>
      <c r="AB40" s="1"/>
      <c r="AC40" s="1"/>
      <c r="AD40" s="1"/>
      <c r="AE40" s="1"/>
      <c r="AF40" s="1"/>
      <c r="AG40" s="1"/>
    </row>
    <row r="41" spans="1:37" ht="15" customHeight="1">
      <c r="A41" s="1"/>
      <c r="B41" s="402" t="s">
        <v>0</v>
      </c>
      <c r="C41" s="403"/>
      <c r="D41" s="403"/>
      <c r="E41" s="403"/>
      <c r="F41" s="404"/>
      <c r="G41" s="419" t="s">
        <v>1</v>
      </c>
      <c r="H41" s="419"/>
      <c r="I41" s="419" t="s">
        <v>2</v>
      </c>
      <c r="J41" s="419"/>
      <c r="K41" s="419"/>
      <c r="L41" s="419"/>
      <c r="N41" s="2" t="s">
        <v>23</v>
      </c>
      <c r="AG41" s="1"/>
    </row>
    <row r="42" spans="1:37" ht="15.95" customHeight="1">
      <c r="A42" s="1"/>
      <c r="B42" s="433">
        <f>入力シート兼発行者控!$B$8</f>
        <v>0</v>
      </c>
      <c r="C42" s="434"/>
      <c r="D42" s="434"/>
      <c r="E42" s="434"/>
      <c r="F42" s="435"/>
      <c r="G42" s="436">
        <f>入力シート兼発行者控!$G$8</f>
        <v>0</v>
      </c>
      <c r="H42" s="436"/>
      <c r="I42" s="437">
        <f>入力シート兼発行者控!$I$8</f>
        <v>0</v>
      </c>
      <c r="J42" s="437"/>
      <c r="K42" s="437"/>
      <c r="L42" s="437"/>
      <c r="N42" s="420" t="s">
        <v>9</v>
      </c>
      <c r="O42" s="421"/>
      <c r="P42" s="422"/>
      <c r="Q42" s="222">
        <f>入力シート兼発行者控!$Q$8</f>
        <v>0</v>
      </c>
      <c r="R42" s="223"/>
      <c r="S42" s="223"/>
      <c r="T42" s="223"/>
      <c r="U42" s="223"/>
      <c r="V42" s="223"/>
      <c r="W42" s="223"/>
      <c r="X42" s="223"/>
      <c r="Y42" s="223"/>
      <c r="Z42" s="224"/>
      <c r="AA42" s="224"/>
      <c r="AB42" s="224"/>
      <c r="AC42" s="224"/>
      <c r="AD42" s="224"/>
      <c r="AE42" s="224"/>
      <c r="AF42" s="225"/>
      <c r="AG42" s="1"/>
    </row>
    <row r="43" spans="1:37" ht="15" customHeight="1">
      <c r="A43" s="1"/>
      <c r="B43" s="402" t="s">
        <v>41</v>
      </c>
      <c r="C43" s="403"/>
      <c r="D43" s="403"/>
      <c r="E43" s="403"/>
      <c r="F43" s="403"/>
      <c r="G43" s="403"/>
      <c r="H43" s="403"/>
      <c r="I43" s="403"/>
      <c r="J43" s="403"/>
      <c r="K43" s="403"/>
      <c r="L43" s="404"/>
      <c r="N43" s="438" t="s">
        <v>42</v>
      </c>
      <c r="O43" s="439"/>
      <c r="P43" s="440"/>
      <c r="Q43" s="303">
        <f>入力シート兼発行者控!$Q$9</f>
        <v>0</v>
      </c>
      <c r="R43" s="304"/>
      <c r="S43" s="304"/>
      <c r="T43" s="304"/>
      <c r="U43" s="304"/>
      <c r="V43" s="305"/>
      <c r="W43" s="438" t="s">
        <v>43</v>
      </c>
      <c r="X43" s="441"/>
      <c r="Y43" s="442"/>
      <c r="Z43" s="443">
        <f>入力シート兼発行者控!$Z$9</f>
        <v>0</v>
      </c>
      <c r="AA43" s="444"/>
      <c r="AB43" s="444"/>
      <c r="AC43" s="444"/>
      <c r="AD43" s="444"/>
      <c r="AE43" s="444"/>
      <c r="AF43" s="445"/>
      <c r="AG43" s="1"/>
      <c r="AH43" s="8"/>
    </row>
    <row r="44" spans="1:37" ht="15.95" customHeight="1">
      <c r="A44" s="5"/>
      <c r="B44" s="399">
        <f>入力シート兼発行者控!$B$10</f>
        <v>0</v>
      </c>
      <c r="C44" s="400"/>
      <c r="D44" s="400"/>
      <c r="E44" s="400"/>
      <c r="F44" s="400"/>
      <c r="G44" s="400"/>
      <c r="H44" s="400"/>
      <c r="I44" s="400"/>
      <c r="J44" s="400"/>
      <c r="K44" s="400"/>
      <c r="L44" s="401"/>
      <c r="N44" s="423" t="s">
        <v>39</v>
      </c>
      <c r="O44" s="424"/>
      <c r="P44" s="425"/>
      <c r="Q44" s="429">
        <f>入力シート兼発行者控!$Q$10</f>
        <v>0</v>
      </c>
      <c r="R44" s="319"/>
      <c r="S44" s="319"/>
      <c r="T44" s="319"/>
      <c r="U44" s="319"/>
      <c r="V44" s="319"/>
      <c r="W44" s="319"/>
      <c r="X44" s="319"/>
      <c r="Y44" s="319"/>
      <c r="Z44" s="319"/>
      <c r="AA44" s="319"/>
      <c r="AB44" s="319"/>
      <c r="AC44" s="319"/>
      <c r="AD44" s="319"/>
      <c r="AE44" s="319"/>
      <c r="AF44" s="320"/>
      <c r="AG44" s="1"/>
      <c r="AH44" s="212"/>
      <c r="AI44" s="212"/>
    </row>
    <row r="45" spans="1:37" ht="15" customHeight="1">
      <c r="A45" s="1"/>
      <c r="B45" s="402" t="s">
        <v>30</v>
      </c>
      <c r="C45" s="403"/>
      <c r="D45" s="403"/>
      <c r="E45" s="403"/>
      <c r="F45" s="403"/>
      <c r="G45" s="403"/>
      <c r="H45" s="403"/>
      <c r="I45" s="403"/>
      <c r="J45" s="403"/>
      <c r="K45" s="403"/>
      <c r="L45" s="404"/>
      <c r="N45" s="426"/>
      <c r="O45" s="427"/>
      <c r="P45" s="428"/>
      <c r="Q45" s="430">
        <f>入力シート兼発行者控!$Q$11</f>
        <v>0</v>
      </c>
      <c r="R45" s="431"/>
      <c r="S45" s="431"/>
      <c r="T45" s="431"/>
      <c r="U45" s="431"/>
      <c r="V45" s="431"/>
      <c r="W45" s="431"/>
      <c r="X45" s="431"/>
      <c r="Y45" s="431"/>
      <c r="Z45" s="431"/>
      <c r="AA45" s="431"/>
      <c r="AB45" s="431"/>
      <c r="AC45" s="431"/>
      <c r="AD45" s="431"/>
      <c r="AE45" s="431"/>
      <c r="AF45" s="432"/>
    </row>
    <row r="46" spans="1:37" ht="15.95" customHeight="1">
      <c r="A46" s="5"/>
      <c r="B46" s="399">
        <f>入力シート兼発行者控!$B$12</f>
        <v>0</v>
      </c>
      <c r="C46" s="400"/>
      <c r="D46" s="400"/>
      <c r="E46" s="400"/>
      <c r="F46" s="400"/>
      <c r="G46" s="400"/>
      <c r="H46" s="400"/>
      <c r="I46" s="400"/>
      <c r="J46" s="400"/>
      <c r="K46" s="400"/>
      <c r="L46" s="401"/>
      <c r="N46" s="474" t="s">
        <v>84</v>
      </c>
      <c r="O46" s="475"/>
      <c r="P46" s="476"/>
      <c r="Q46" s="480">
        <f>入力シート兼発行者控!$Q$12</f>
        <v>0</v>
      </c>
      <c r="R46" s="480"/>
      <c r="S46" s="480"/>
      <c r="T46" s="480"/>
      <c r="U46" s="480"/>
      <c r="V46" s="480"/>
      <c r="W46" s="480"/>
      <c r="X46" s="480"/>
      <c r="Y46" s="480"/>
      <c r="Z46" s="480"/>
      <c r="AA46" s="480"/>
      <c r="AB46" s="480"/>
      <c r="AC46" s="480"/>
      <c r="AD46" s="339" t="s">
        <v>50</v>
      </c>
      <c r="AE46" s="339"/>
      <c r="AF46" s="340"/>
    </row>
    <row r="47" spans="1:37" ht="9.9499999999999993" customHeight="1">
      <c r="A47" s="1"/>
      <c r="N47" s="477"/>
      <c r="O47" s="478"/>
      <c r="P47" s="479"/>
      <c r="Q47" s="481"/>
      <c r="R47" s="481"/>
      <c r="S47" s="481"/>
      <c r="T47" s="481"/>
      <c r="U47" s="481"/>
      <c r="V47" s="481"/>
      <c r="W47" s="481"/>
      <c r="X47" s="481"/>
      <c r="Y47" s="481"/>
      <c r="Z47" s="481"/>
      <c r="AA47" s="481"/>
      <c r="AB47" s="481"/>
      <c r="AC47" s="481"/>
      <c r="AD47" s="341"/>
      <c r="AE47" s="341"/>
      <c r="AF47" s="342"/>
    </row>
    <row r="48" spans="1:37" ht="15" customHeight="1">
      <c r="A48" s="1"/>
      <c r="B48" s="470" t="s">
        <v>64</v>
      </c>
      <c r="C48" s="471"/>
      <c r="D48" s="472"/>
      <c r="E48" s="470" t="s">
        <v>65</v>
      </c>
      <c r="F48" s="471"/>
      <c r="G48" s="472"/>
      <c r="H48" s="473" t="s">
        <v>66</v>
      </c>
      <c r="I48" s="473"/>
      <c r="J48" s="473"/>
      <c r="K48" s="473"/>
      <c r="L48" s="473"/>
      <c r="N48" s="202"/>
      <c r="O48" s="202"/>
      <c r="P48" s="202"/>
      <c r="Q48" s="202"/>
      <c r="R48" s="202"/>
      <c r="S48" s="202"/>
      <c r="T48" s="202"/>
      <c r="U48" s="202"/>
      <c r="V48" s="202"/>
      <c r="W48" s="202"/>
      <c r="X48" s="202"/>
      <c r="Y48" s="202"/>
      <c r="Z48" s="202"/>
      <c r="AA48" s="202"/>
      <c r="AB48" s="202"/>
      <c r="AC48" s="202"/>
      <c r="AD48" s="202"/>
      <c r="AE48" s="202"/>
      <c r="AF48" s="202"/>
      <c r="AK48" s="13"/>
    </row>
    <row r="49" spans="1:37" ht="15.95" customHeight="1">
      <c r="A49" s="1"/>
      <c r="B49" s="446">
        <f>入力シート兼発行者控!$B$15</f>
        <v>0</v>
      </c>
      <c r="C49" s="447"/>
      <c r="D49" s="448"/>
      <c r="E49" s="446">
        <f>入力シート兼発行者控!$E$15</f>
        <v>0</v>
      </c>
      <c r="F49" s="447"/>
      <c r="G49" s="448"/>
      <c r="H49" s="449">
        <f>入力シート兼発行者控!$H$15</f>
        <v>0</v>
      </c>
      <c r="I49" s="449"/>
      <c r="J49" s="449"/>
      <c r="K49" s="449"/>
      <c r="L49" s="449"/>
      <c r="N49" s="177"/>
      <c r="O49" s="177"/>
      <c r="P49" s="177"/>
      <c r="Q49" s="177"/>
      <c r="R49" s="177"/>
      <c r="S49" s="177"/>
      <c r="T49" s="177"/>
      <c r="U49" s="177"/>
      <c r="V49" s="177"/>
      <c r="W49" s="177"/>
      <c r="X49" s="177"/>
      <c r="Y49" s="177"/>
      <c r="Z49" s="177"/>
      <c r="AA49" s="177"/>
      <c r="AB49" s="177"/>
      <c r="AC49" s="177"/>
      <c r="AD49" s="177"/>
      <c r="AE49" s="177"/>
      <c r="AF49" s="177"/>
      <c r="AK49" s="13"/>
    </row>
    <row r="50" spans="1:37" ht="12.95" customHeight="1">
      <c r="A50" s="5"/>
      <c r="B50" s="178" t="s">
        <v>24</v>
      </c>
      <c r="C50" s="180"/>
      <c r="D50" s="181"/>
      <c r="E50" s="181"/>
      <c r="F50" s="182"/>
      <c r="G50" s="182"/>
      <c r="H50" s="182"/>
      <c r="I50" s="182"/>
      <c r="J50" s="182"/>
      <c r="K50" s="182"/>
      <c r="L50" s="182"/>
      <c r="M50" s="182"/>
      <c r="N50" s="182"/>
      <c r="O50" s="182"/>
      <c r="P50" s="182"/>
      <c r="Q50" s="182"/>
      <c r="R50" s="182"/>
      <c r="S50" s="182"/>
      <c r="T50" s="182"/>
    </row>
    <row r="51" spans="1:37" ht="12.95" customHeight="1">
      <c r="A51" s="1"/>
      <c r="B51" s="179"/>
      <c r="C51" s="182"/>
      <c r="D51" s="182"/>
      <c r="E51" s="182"/>
      <c r="F51" s="182"/>
      <c r="G51" s="182"/>
      <c r="H51" s="182"/>
      <c r="I51" s="182"/>
      <c r="J51" s="182"/>
      <c r="K51" s="182"/>
      <c r="L51" s="182"/>
      <c r="M51" s="182"/>
      <c r="N51" s="182"/>
      <c r="O51" s="182"/>
      <c r="P51" s="182"/>
      <c r="Q51" s="182"/>
      <c r="R51" s="182"/>
      <c r="S51" s="182"/>
      <c r="T51" s="182"/>
      <c r="U51" s="14" t="s">
        <v>38</v>
      </c>
    </row>
    <row r="52" spans="1:37" ht="14.45" customHeight="1">
      <c r="A52" s="1"/>
      <c r="B52" s="20" t="s">
        <v>52</v>
      </c>
      <c r="C52" s="467" t="s">
        <v>4</v>
      </c>
      <c r="D52" s="468"/>
      <c r="E52" s="468"/>
      <c r="F52" s="468"/>
      <c r="G52" s="469"/>
      <c r="H52" s="467" t="s">
        <v>5</v>
      </c>
      <c r="I52" s="469"/>
      <c r="J52" s="20" t="s">
        <v>6</v>
      </c>
      <c r="K52" s="467" t="s">
        <v>7</v>
      </c>
      <c r="L52" s="468"/>
      <c r="M52" s="469"/>
      <c r="N52" s="467" t="s">
        <v>10</v>
      </c>
      <c r="O52" s="469"/>
      <c r="P52" s="467" t="s">
        <v>8</v>
      </c>
      <c r="Q52" s="468"/>
      <c r="R52" s="468"/>
      <c r="S52" s="469"/>
      <c r="U52" s="329">
        <f>入力シート兼発行者控!$U$18</f>
        <v>0</v>
      </c>
      <c r="V52" s="330"/>
      <c r="W52" s="330"/>
      <c r="X52" s="330"/>
      <c r="Y52" s="330"/>
      <c r="Z52" s="330"/>
      <c r="AA52" s="330"/>
      <c r="AB52" s="330"/>
      <c r="AC52" s="330"/>
      <c r="AD52" s="330"/>
      <c r="AE52" s="331" t="s">
        <v>34</v>
      </c>
      <c r="AF52" s="332"/>
    </row>
    <row r="53" spans="1:37" ht="14.45" customHeight="1">
      <c r="A53" s="1"/>
      <c r="B53" s="40" t="str">
        <f>入力シート兼発行者控!$B$19</f>
        <v xml:space="preserve"> </v>
      </c>
      <c r="C53" s="454">
        <f>入力シート兼発行者控!$C$19</f>
        <v>0</v>
      </c>
      <c r="D53" s="455"/>
      <c r="E53" s="455"/>
      <c r="F53" s="455"/>
      <c r="G53" s="456"/>
      <c r="H53" s="457">
        <f>入力シート兼発行者控!$H$19</f>
        <v>0</v>
      </c>
      <c r="I53" s="458"/>
      <c r="J53" s="29">
        <f>入力シート兼発行者控!$J$19</f>
        <v>0</v>
      </c>
      <c r="K53" s="459">
        <f>入力シート兼発行者控!$K$19</f>
        <v>0</v>
      </c>
      <c r="L53" s="460"/>
      <c r="M53" s="461"/>
      <c r="N53" s="462">
        <f>入力シート兼発行者控!$N$19</f>
        <v>0</v>
      </c>
      <c r="O53" s="463"/>
      <c r="P53" s="464">
        <f>IFERROR(入力シート兼発行者控!$P$19,0)</f>
        <v>0</v>
      </c>
      <c r="Q53" s="465"/>
      <c r="R53" s="465"/>
      <c r="S53" s="466"/>
      <c r="U53" s="450">
        <f>入力シート兼発行者控!$U$19</f>
        <v>0</v>
      </c>
      <c r="V53" s="451"/>
      <c r="W53" s="451"/>
      <c r="X53" s="451"/>
      <c r="Y53" s="451"/>
      <c r="Z53" s="451"/>
      <c r="AA53" s="451"/>
      <c r="AB53" s="451"/>
      <c r="AC53" s="451"/>
      <c r="AD53" s="451"/>
      <c r="AE53" s="452" t="s">
        <v>35</v>
      </c>
      <c r="AF53" s="453"/>
    </row>
    <row r="54" spans="1:37" ht="14.45" customHeight="1">
      <c r="A54" s="6"/>
      <c r="B54" s="41">
        <f>入力シート兼発行者控!$B$20</f>
        <v>0</v>
      </c>
      <c r="C54" s="361">
        <f>入力シート兼発行者控!$C$20</f>
        <v>0</v>
      </c>
      <c r="D54" s="362"/>
      <c r="E54" s="362"/>
      <c r="F54" s="362"/>
      <c r="G54" s="363"/>
      <c r="H54" s="364">
        <f>入力シート兼発行者控!$H$20</f>
        <v>0</v>
      </c>
      <c r="I54" s="365"/>
      <c r="J54" s="30">
        <f>入力シート兼発行者控!$J$20</f>
        <v>0</v>
      </c>
      <c r="K54" s="321">
        <f>入力シート兼発行者控!$K$20</f>
        <v>0</v>
      </c>
      <c r="L54" s="322"/>
      <c r="M54" s="323"/>
      <c r="N54" s="324">
        <f>入力シート兼発行者控!$N$20</f>
        <v>0</v>
      </c>
      <c r="O54" s="325"/>
      <c r="P54" s="326">
        <f>IFERROR(入力シート兼発行者控!$P$20,0)</f>
        <v>0</v>
      </c>
      <c r="Q54" s="327"/>
      <c r="R54" s="327"/>
      <c r="S54" s="328"/>
      <c r="U54" s="294" t="s">
        <v>37</v>
      </c>
      <c r="V54" s="295"/>
      <c r="W54" s="295"/>
      <c r="X54" s="295"/>
      <c r="Y54" s="295"/>
      <c r="Z54" s="295"/>
      <c r="AA54" s="296"/>
      <c r="AB54" s="294" t="s">
        <v>36</v>
      </c>
      <c r="AC54" s="295"/>
      <c r="AD54" s="295"/>
      <c r="AE54" s="295"/>
      <c r="AF54" s="296"/>
      <c r="AI54" s="6"/>
    </row>
    <row r="55" spans="1:37" ht="14.45" customHeight="1">
      <c r="A55" s="6"/>
      <c r="B55" s="41">
        <f>入力シート兼発行者控!$B$21</f>
        <v>0</v>
      </c>
      <c r="C55" s="361">
        <f>入力シート兼発行者控!$C$21</f>
        <v>0</v>
      </c>
      <c r="D55" s="362"/>
      <c r="E55" s="362"/>
      <c r="F55" s="362"/>
      <c r="G55" s="363"/>
      <c r="H55" s="364">
        <f>入力シート兼発行者控!$H$21</f>
        <v>0</v>
      </c>
      <c r="I55" s="365"/>
      <c r="J55" s="30">
        <f>入力シート兼発行者控!$J$21</f>
        <v>0</v>
      </c>
      <c r="K55" s="366">
        <f>入力シート兼発行者控!$K$21</f>
        <v>0</v>
      </c>
      <c r="L55" s="367"/>
      <c r="M55" s="368"/>
      <c r="N55" s="324">
        <f>入力シート兼発行者控!$N$21</f>
        <v>0</v>
      </c>
      <c r="O55" s="325"/>
      <c r="P55" s="326">
        <f>IFERROR(入力シート兼発行者控!$P$21,0)</f>
        <v>0</v>
      </c>
      <c r="Q55" s="327"/>
      <c r="R55" s="327"/>
      <c r="S55" s="328"/>
      <c r="U55" s="306" t="str">
        <f>IF(入力シート兼発行者控!AI21=1,"当座預金",IF(入力シート兼発行者控!AI21=2,"普通預金","その他"))</f>
        <v>普通預金</v>
      </c>
      <c r="V55" s="307"/>
      <c r="W55" s="307"/>
      <c r="X55" s="307"/>
      <c r="Y55" s="307"/>
      <c r="Z55" s="307"/>
      <c r="AA55" s="308"/>
      <c r="AB55" s="297">
        <f>入力シート兼発行者控!$AC$21</f>
        <v>0</v>
      </c>
      <c r="AC55" s="298"/>
      <c r="AD55" s="298"/>
      <c r="AE55" s="298"/>
      <c r="AF55" s="299"/>
      <c r="AI55" s="6"/>
    </row>
    <row r="56" spans="1:37" ht="14.45" customHeight="1">
      <c r="A56" s="1"/>
      <c r="B56" s="41">
        <f>入力シート兼発行者控!$B$22</f>
        <v>0</v>
      </c>
      <c r="C56" s="361">
        <f>入力シート兼発行者控!$C$22</f>
        <v>0</v>
      </c>
      <c r="D56" s="362"/>
      <c r="E56" s="362"/>
      <c r="F56" s="362"/>
      <c r="G56" s="363"/>
      <c r="H56" s="364">
        <f>入力シート兼発行者控!$H$22</f>
        <v>0</v>
      </c>
      <c r="I56" s="365"/>
      <c r="J56" s="30">
        <f>入力シート兼発行者控!$J$22</f>
        <v>0</v>
      </c>
      <c r="K56" s="366">
        <f>入力シート兼発行者控!$K$22</f>
        <v>0</v>
      </c>
      <c r="L56" s="367"/>
      <c r="M56" s="368"/>
      <c r="N56" s="324">
        <f>入力シート兼発行者控!$N$22</f>
        <v>0</v>
      </c>
      <c r="O56" s="325"/>
      <c r="P56" s="326">
        <f>IFERROR(入力シート兼発行者控!$P$22,0)</f>
        <v>0</v>
      </c>
      <c r="Q56" s="327"/>
      <c r="R56" s="327"/>
      <c r="S56" s="328"/>
      <c r="U56" s="309"/>
      <c r="V56" s="310"/>
      <c r="W56" s="310"/>
      <c r="X56" s="310"/>
      <c r="Y56" s="310"/>
      <c r="Z56" s="310"/>
      <c r="AA56" s="311"/>
      <c r="AB56" s="300"/>
      <c r="AC56" s="301"/>
      <c r="AD56" s="301"/>
      <c r="AE56" s="301"/>
      <c r="AF56" s="302"/>
      <c r="AH56" s="59"/>
      <c r="AI56" s="59"/>
    </row>
    <row r="57" spans="1:37" ht="14.45" customHeight="1" thickBot="1">
      <c r="A57" s="1"/>
      <c r="B57" s="42">
        <f>入力シート兼発行者控!$B$23</f>
        <v>0</v>
      </c>
      <c r="C57" s="379">
        <f>入力シート兼発行者控!$C$23</f>
        <v>0</v>
      </c>
      <c r="D57" s="380"/>
      <c r="E57" s="380"/>
      <c r="F57" s="380"/>
      <c r="G57" s="381"/>
      <c r="H57" s="382">
        <f>入力シート兼発行者控!$H$23</f>
        <v>0</v>
      </c>
      <c r="I57" s="383"/>
      <c r="J57" s="31">
        <f>入力シート兼発行者控!$J$23</f>
        <v>0</v>
      </c>
      <c r="K57" s="384">
        <f>入力シート兼発行者控!$K$23</f>
        <v>0</v>
      </c>
      <c r="L57" s="385"/>
      <c r="M57" s="386"/>
      <c r="N57" s="387">
        <f>入力シート兼発行者控!$N$23</f>
        <v>0</v>
      </c>
      <c r="O57" s="388"/>
      <c r="P57" s="389">
        <f>IFERROR(入力シート兼発行者控!$P$23,0)</f>
        <v>0</v>
      </c>
      <c r="Q57" s="390"/>
      <c r="R57" s="390"/>
      <c r="S57" s="391"/>
      <c r="U57" s="333" t="s">
        <v>25</v>
      </c>
      <c r="V57" s="334"/>
      <c r="W57" s="312">
        <f>入力シート兼発行者控!$W$23</f>
        <v>0</v>
      </c>
      <c r="X57" s="312"/>
      <c r="Y57" s="312"/>
      <c r="Z57" s="312"/>
      <c r="AA57" s="312"/>
      <c r="AB57" s="312"/>
      <c r="AC57" s="312"/>
      <c r="AD57" s="312"/>
      <c r="AE57" s="312"/>
      <c r="AF57" s="313"/>
      <c r="AH57" s="59"/>
      <c r="AI57" s="59"/>
    </row>
    <row r="58" spans="1:37" ht="14.45" customHeight="1" thickTop="1">
      <c r="A58" s="1"/>
      <c r="B58" s="99" t="s">
        <v>44</v>
      </c>
      <c r="C58" s="100"/>
      <c r="D58" s="100"/>
      <c r="E58" s="100"/>
      <c r="F58" s="100"/>
      <c r="G58" s="100"/>
      <c r="H58" s="100"/>
      <c r="I58" s="101"/>
      <c r="J58" s="369" t="s">
        <v>45</v>
      </c>
      <c r="K58" s="370"/>
      <c r="L58" s="371"/>
      <c r="M58" s="360" t="s">
        <v>46</v>
      </c>
      <c r="N58" s="360"/>
      <c r="O58" s="360"/>
      <c r="P58" s="360"/>
      <c r="Q58" s="360" t="s">
        <v>47</v>
      </c>
      <c r="R58" s="360"/>
      <c r="S58" s="360"/>
      <c r="U58" s="335"/>
      <c r="V58" s="336"/>
      <c r="W58" s="314">
        <f>入力シート兼発行者控!$W$24</f>
        <v>0</v>
      </c>
      <c r="X58" s="314"/>
      <c r="Y58" s="314"/>
      <c r="Z58" s="314"/>
      <c r="AA58" s="314"/>
      <c r="AB58" s="314"/>
      <c r="AC58" s="314"/>
      <c r="AD58" s="314"/>
      <c r="AE58" s="314"/>
      <c r="AF58" s="315"/>
    </row>
    <row r="59" spans="1:37" ht="14.45" customHeight="1">
      <c r="A59" s="1"/>
      <c r="B59" s="392">
        <f>入力シート兼発行者控!$B$25</f>
        <v>0</v>
      </c>
      <c r="C59" s="393"/>
      <c r="D59" s="393"/>
      <c r="E59" s="393"/>
      <c r="F59" s="393"/>
      <c r="G59" s="393"/>
      <c r="H59" s="393"/>
      <c r="I59" s="394"/>
      <c r="J59" s="114">
        <f>入力シート兼発行者控!$J$25</f>
        <v>0</v>
      </c>
      <c r="K59" s="115"/>
      <c r="L59" s="116"/>
      <c r="M59" s="395">
        <f ca="1">入力シート兼発行者控!$M$25</f>
        <v>0</v>
      </c>
      <c r="N59" s="395"/>
      <c r="O59" s="395"/>
      <c r="P59" s="395"/>
      <c r="Q59" s="396" t="str">
        <f>入力シート兼発行者控!$Q$25</f>
        <v/>
      </c>
      <c r="R59" s="397"/>
      <c r="S59" s="398"/>
      <c r="U59" s="337"/>
      <c r="V59" s="338"/>
      <c r="W59" s="316"/>
      <c r="X59" s="316"/>
      <c r="Y59" s="316"/>
      <c r="Z59" s="316"/>
      <c r="AA59" s="316"/>
      <c r="AB59" s="316"/>
      <c r="AC59" s="316"/>
      <c r="AD59" s="316"/>
      <c r="AE59" s="316"/>
      <c r="AF59" s="317"/>
      <c r="AH59" s="1"/>
      <c r="AI59" s="1"/>
    </row>
    <row r="60" spans="1:37" ht="14.45" customHeight="1">
      <c r="A60" s="1"/>
      <c r="B60" s="343">
        <f>入力シート兼発行者控!$B$26</f>
        <v>0</v>
      </c>
      <c r="C60" s="344"/>
      <c r="D60" s="344"/>
      <c r="E60" s="344"/>
      <c r="F60" s="344"/>
      <c r="G60" s="344"/>
      <c r="H60" s="344"/>
      <c r="I60" s="345"/>
      <c r="J60" s="353" t="str">
        <f>入力シート兼発行者控!$J$26</f>
        <v>対象外</v>
      </c>
      <c r="K60" s="354"/>
      <c r="L60" s="355"/>
      <c r="M60" s="356">
        <f ca="1">IFERROR(入力シート兼発行者控!$M$26,0)</f>
        <v>0</v>
      </c>
      <c r="N60" s="356"/>
      <c r="O60" s="356"/>
      <c r="P60" s="356"/>
      <c r="Q60" s="357" t="str">
        <f>入力シート兼発行者控!$Q$26</f>
        <v/>
      </c>
      <c r="R60" s="358"/>
      <c r="S60" s="359"/>
      <c r="AH60" s="1"/>
      <c r="AI60" s="1"/>
    </row>
    <row r="61" spans="1:37" ht="14.45" customHeight="1" thickBot="1">
      <c r="A61" s="1"/>
      <c r="B61" s="343">
        <f>入力シート兼発行者控!$B$27</f>
        <v>0</v>
      </c>
      <c r="C61" s="344"/>
      <c r="D61" s="344"/>
      <c r="E61" s="344"/>
      <c r="F61" s="344"/>
      <c r="G61" s="344"/>
      <c r="H61" s="344"/>
      <c r="I61" s="345"/>
      <c r="J61" s="346" t="str">
        <f>入力シート兼発行者控!$J$27</f>
        <v/>
      </c>
      <c r="K61" s="347"/>
      <c r="L61" s="348"/>
      <c r="M61" s="349" t="str">
        <f ca="1">IFERROR(入力シート兼発行者控!$M$27,0)</f>
        <v/>
      </c>
      <c r="N61" s="349"/>
      <c r="O61" s="349"/>
      <c r="P61" s="349"/>
      <c r="Q61" s="350" t="str">
        <f>入力シート兼発行者控!$Q$27</f>
        <v/>
      </c>
      <c r="R61" s="351"/>
      <c r="S61" s="352"/>
      <c r="U61" s="12"/>
      <c r="V61" s="12"/>
      <c r="W61" s="12"/>
      <c r="X61" s="12"/>
      <c r="Y61" s="12"/>
      <c r="Z61" s="12"/>
      <c r="AA61" s="12"/>
      <c r="AB61" s="12"/>
      <c r="AC61" s="12"/>
      <c r="AD61" s="12"/>
      <c r="AE61" s="12"/>
      <c r="AF61" s="12"/>
      <c r="AH61" s="59"/>
      <c r="AI61" s="59"/>
    </row>
    <row r="62" spans="1:37" ht="14.45" customHeight="1" thickTop="1">
      <c r="A62" s="1"/>
      <c r="B62" s="372">
        <f>入力シート兼発行者控!$B$28</f>
        <v>0</v>
      </c>
      <c r="C62" s="373"/>
      <c r="D62" s="373"/>
      <c r="E62" s="373"/>
      <c r="F62" s="373"/>
      <c r="G62" s="373"/>
      <c r="H62" s="373"/>
      <c r="I62" s="374"/>
      <c r="J62" s="63" t="str">
        <f>入力シート兼発行者控!$J$28</f>
        <v>合計</v>
      </c>
      <c r="K62" s="64"/>
      <c r="L62" s="65"/>
      <c r="M62" s="375">
        <f>IFERROR(入力シート兼発行者控!$M$28,0)</f>
        <v>0</v>
      </c>
      <c r="N62" s="375"/>
      <c r="O62" s="375"/>
      <c r="P62" s="375"/>
      <c r="Q62" s="376">
        <f>入力シート兼発行者控!$Q$28</f>
        <v>0</v>
      </c>
      <c r="R62" s="377"/>
      <c r="S62" s="378"/>
      <c r="AH62" s="59"/>
      <c r="AI62" s="59"/>
    </row>
    <row r="65" spans="13:17">
      <c r="M65" s="54" t="s">
        <v>49</v>
      </c>
      <c r="N65" s="54"/>
      <c r="O65" s="54"/>
      <c r="P65" s="54"/>
      <c r="Q65" s="54"/>
    </row>
  </sheetData>
  <sheetProtection algorithmName="SHA-512" hashValue="EE3VnLxW8OxcqqNj2/LZRNTCJ9B4l4OzKdbIwKJcvGeH7Sn3HgoPFagghL3ziZSazdmTuiOXWoaUYtvJJjsgGQ==" saltValue="suFWhyxkXmInnjSRYxe7AA==" spinCount="100000" sheet="1" selectLockedCells="1"/>
  <mergeCells count="226">
    <mergeCell ref="C21:G21"/>
    <mergeCell ref="H21:I21"/>
    <mergeCell ref="B26:I26"/>
    <mergeCell ref="J26:L26"/>
    <mergeCell ref="M26:P26"/>
    <mergeCell ref="Q26:S26"/>
    <mergeCell ref="B27:I27"/>
    <mergeCell ref="J27:L27"/>
    <mergeCell ref="M27:P27"/>
    <mergeCell ref="Q27:S27"/>
    <mergeCell ref="U19:AD19"/>
    <mergeCell ref="AE19:AF19"/>
    <mergeCell ref="B15:D15"/>
    <mergeCell ref="E15:G15"/>
    <mergeCell ref="H15:L15"/>
    <mergeCell ref="B16:B17"/>
    <mergeCell ref="B7:F7"/>
    <mergeCell ref="G7:H7"/>
    <mergeCell ref="I7:L7"/>
    <mergeCell ref="Z9:AF9"/>
    <mergeCell ref="B10:L10"/>
    <mergeCell ref="Q11:AF11"/>
    <mergeCell ref="N10:P11"/>
    <mergeCell ref="B8:F8"/>
    <mergeCell ref="G8:H8"/>
    <mergeCell ref="I8:L8"/>
    <mergeCell ref="C18:G18"/>
    <mergeCell ref="H18:I18"/>
    <mergeCell ref="K18:M18"/>
    <mergeCell ref="N18:O18"/>
    <mergeCell ref="P18:S18"/>
    <mergeCell ref="N8:P8"/>
    <mergeCell ref="Q8:AF8"/>
    <mergeCell ref="B9:L9"/>
    <mergeCell ref="C20:G20"/>
    <mergeCell ref="H20:I20"/>
    <mergeCell ref="K20:M20"/>
    <mergeCell ref="N20:O20"/>
    <mergeCell ref="P20:S20"/>
    <mergeCell ref="C19:G19"/>
    <mergeCell ref="H19:I19"/>
    <mergeCell ref="K19:M19"/>
    <mergeCell ref="N19:O19"/>
    <mergeCell ref="P19:S19"/>
    <mergeCell ref="AH2:AI2"/>
    <mergeCell ref="C4:L4"/>
    <mergeCell ref="N4:S4"/>
    <mergeCell ref="T4:Y4"/>
    <mergeCell ref="Z4:AF4"/>
    <mergeCell ref="C5:L5"/>
    <mergeCell ref="N5:S5"/>
    <mergeCell ref="T5:Y5"/>
    <mergeCell ref="Z5:AF5"/>
    <mergeCell ref="B2:L2"/>
    <mergeCell ref="N2:P2"/>
    <mergeCell ref="Q2:W2"/>
    <mergeCell ref="Y2:AA2"/>
    <mergeCell ref="AB2:AF2"/>
    <mergeCell ref="N9:P9"/>
    <mergeCell ref="W9:Y9"/>
    <mergeCell ref="AH10:AI10"/>
    <mergeCell ref="B11:L11"/>
    <mergeCell ref="B12:L12"/>
    <mergeCell ref="N12:P13"/>
    <mergeCell ref="Q12:AC13"/>
    <mergeCell ref="AD12:AF13"/>
    <mergeCell ref="B14:D14"/>
    <mergeCell ref="E14:G14"/>
    <mergeCell ref="H14:L14"/>
    <mergeCell ref="N14:AF14"/>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C22:G22"/>
    <mergeCell ref="H22:I22"/>
    <mergeCell ref="C52:G52"/>
    <mergeCell ref="H52:I52"/>
    <mergeCell ref="K52:M52"/>
    <mergeCell ref="N52:O52"/>
    <mergeCell ref="P52:S52"/>
    <mergeCell ref="U52:AD52"/>
    <mergeCell ref="AE52:AF52"/>
    <mergeCell ref="B25:I25"/>
    <mergeCell ref="J25:L25"/>
    <mergeCell ref="M25:P25"/>
    <mergeCell ref="Q25:S25"/>
    <mergeCell ref="B50:B51"/>
    <mergeCell ref="B48:D48"/>
    <mergeCell ref="E48:G48"/>
    <mergeCell ref="H48:L48"/>
    <mergeCell ref="B46:L46"/>
    <mergeCell ref="N46:P47"/>
    <mergeCell ref="Q46:AC47"/>
    <mergeCell ref="M31:Q31"/>
    <mergeCell ref="B43:L43"/>
    <mergeCell ref="C38:L38"/>
    <mergeCell ref="N38:S38"/>
    <mergeCell ref="T38:Y38"/>
    <mergeCell ref="Z38:AF38"/>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AH44:AI44"/>
    <mergeCell ref="B44:L44"/>
    <mergeCell ref="B45:L45"/>
    <mergeCell ref="B36:L36"/>
    <mergeCell ref="N36:P36"/>
    <mergeCell ref="Q36:W36"/>
    <mergeCell ref="Y36:AA36"/>
    <mergeCell ref="AB36:AF36"/>
    <mergeCell ref="AH36:AI36"/>
    <mergeCell ref="C39:L39"/>
    <mergeCell ref="N39:S39"/>
    <mergeCell ref="T39:Y39"/>
    <mergeCell ref="Z39:AF39"/>
    <mergeCell ref="Q43:V43"/>
    <mergeCell ref="B41:F41"/>
    <mergeCell ref="G41:H41"/>
    <mergeCell ref="I41:L41"/>
    <mergeCell ref="N42:P42"/>
    <mergeCell ref="N44:P45"/>
    <mergeCell ref="Q44:AF44"/>
    <mergeCell ref="Q45:AF45"/>
    <mergeCell ref="Q62:S62"/>
    <mergeCell ref="C57:G57"/>
    <mergeCell ref="H57:I57"/>
    <mergeCell ref="K57:M57"/>
    <mergeCell ref="N57:O57"/>
    <mergeCell ref="P57:S57"/>
    <mergeCell ref="B59:I59"/>
    <mergeCell ref="J59:L59"/>
    <mergeCell ref="M59:P59"/>
    <mergeCell ref="Q59:S59"/>
    <mergeCell ref="H56:I56"/>
    <mergeCell ref="K56:M56"/>
    <mergeCell ref="N56:O56"/>
    <mergeCell ref="B58:I58"/>
    <mergeCell ref="J58:L58"/>
    <mergeCell ref="M58:P58"/>
    <mergeCell ref="B62:I62"/>
    <mergeCell ref="J62:L62"/>
    <mergeCell ref="M62:P62"/>
    <mergeCell ref="P54:S54"/>
    <mergeCell ref="AD46:AF47"/>
    <mergeCell ref="C16:T17"/>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C56:G56"/>
    <mergeCell ref="N15:AF15"/>
    <mergeCell ref="N48:AF48"/>
    <mergeCell ref="N49:AF49"/>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P56:S56"/>
    <mergeCell ref="U57:V59"/>
    <mergeCell ref="K54:M54"/>
    <mergeCell ref="N54:O54"/>
  </mergeCells>
  <phoneticPr fontId="2"/>
  <dataValidations count="4">
    <dataValidation type="custom" imeMode="halfKatakana" allowBlank="1" showInputMessage="1" showErrorMessage="1" sqref="W23 W57" xr:uid="{87AE718F-4817-42BF-899F-5EA4F336A52E}">
      <formula1>AND(LENB(W23)=LEN(W23))</formula1>
    </dataValidation>
    <dataValidation imeMode="halfAlpha" allowBlank="1" showInputMessage="1" showErrorMessage="1" sqref="I8:L8" xr:uid="{C57FB8D2-5AF2-480E-A487-9ED68AC1DA71}"/>
    <dataValidation imeMode="hiragana" allowBlank="1" showInputMessage="1" showErrorMessage="1" sqref="C5:L5" xr:uid="{CE3FDE8A-A9BD-44A5-ACB5-D846041F17CA}"/>
    <dataValidation type="textLength" imeMode="halfAlpha" operator="equal" allowBlank="1" showInputMessage="1" showErrorMessage="1" sqref="G8:H8" xr:uid="{AF7A4D12-F557-44F2-A376-3B01D54DE0E5}">
      <formula1>7</formula1>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2AC2B15-BD36-498B-A589-1208F2F7FB4A}">
          <x14:formula1>
            <xm:f>Sheet1!$B$2:$B$4</xm:f>
          </x14:formula1>
          <xm:sqref>B8:F8 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3CD-771C-4ACA-BBF3-7E42D8BD068D}">
  <sheetPr codeName="Sheet3"/>
  <dimension ref="B1:F7"/>
  <sheetViews>
    <sheetView workbookViewId="0">
      <selection activeCell="H16" sqref="H16"/>
    </sheetView>
  </sheetViews>
  <sheetFormatPr defaultRowHeight="13.5"/>
  <cols>
    <col min="2" max="6" width="6.875" customWidth="1"/>
    <col min="8" max="8" width="11.625" bestFit="1" customWidth="1"/>
  </cols>
  <sheetData>
    <row r="1" spans="2:6">
      <c r="B1" s="517" t="s">
        <v>27</v>
      </c>
      <c r="C1" s="518"/>
    </row>
    <row r="2" spans="2:6">
      <c r="B2" s="519">
        <f ca="1">EOMONTH(DATE(YEAR(TODAY()), MONTH(TODAY())  - 2, 1),1)</f>
        <v>45260</v>
      </c>
      <c r="C2" s="520"/>
    </row>
    <row r="3" spans="2:6">
      <c r="B3" s="519">
        <f ca="1">EOMONTH(DATE(YEAR(TODAY()), MONTH(TODAY())  - 1, 1),1)</f>
        <v>45291</v>
      </c>
      <c r="C3" s="520"/>
    </row>
    <row r="4" spans="2:6">
      <c r="B4" s="519">
        <f ca="1">EOMONTH(DATE(YEAR(TODAY()), MONTH(TODAY())  + 0, 1),1)</f>
        <v>45322</v>
      </c>
      <c r="C4" s="520"/>
    </row>
    <row r="5" spans="2:6">
      <c r="B5" s="519"/>
      <c r="C5" s="520"/>
    </row>
    <row r="7" spans="2:6" ht="36.75" customHeight="1">
      <c r="B7" s="9"/>
      <c r="C7" s="10"/>
      <c r="D7" s="10"/>
      <c r="E7" s="10"/>
      <c r="F7" s="11"/>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入力例</vt:lpstr>
      <vt:lpstr>入力シート兼発行者控</vt:lpstr>
      <vt:lpstr>施工請求書（提出用）</vt:lpstr>
      <vt:lpstr>Sheet1</vt:lpstr>
      <vt:lpstr>'施工請求書（提出用）'!Print_Area</vt:lpstr>
      <vt:lpstr>入力シート兼発行者控!Print_Area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2023-11-06T23:43:46Z</cp:lastPrinted>
  <dcterms:created xsi:type="dcterms:W3CDTF">2023-01-23T22:43:07Z</dcterms:created>
  <dcterms:modified xsi:type="dcterms:W3CDTF">2023-12-01T06:09:43Z</dcterms:modified>
</cp:coreProperties>
</file>